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15" windowWidth="16380" windowHeight="7890"/>
  </bookViews>
  <sheets>
    <sheet name="Лист1" sheetId="1" r:id="rId1"/>
    <sheet name="Лист3" sheetId="3" r:id="rId2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C2" i="3" l="1"/>
  <c r="D2" i="3" s="1"/>
  <c r="C3" i="3"/>
  <c r="D3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1" i="3"/>
  <c r="D81" i="3" s="1"/>
  <c r="C82" i="3"/>
  <c r="D82" i="3" s="1"/>
  <c r="C83" i="3"/>
  <c r="D83" i="3" s="1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1" i="3"/>
  <c r="D131" i="3" s="1"/>
  <c r="C132" i="3"/>
  <c r="D132" i="3" s="1"/>
  <c r="C133" i="3"/>
  <c r="D133" i="3" s="1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D139" i="3" s="1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" i="3"/>
  <c r="A137" i="3"/>
  <c r="A138" i="3"/>
  <c r="A139" i="3"/>
  <c r="A127" i="3"/>
  <c r="A128" i="3"/>
  <c r="A129" i="3"/>
  <c r="A130" i="3"/>
  <c r="A131" i="3"/>
  <c r="A132" i="3"/>
  <c r="A133" i="3"/>
  <c r="A134" i="3"/>
  <c r="A135" i="3"/>
  <c r="A136" i="3"/>
  <c r="A125" i="3"/>
  <c r="A126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" i="3"/>
  <c r="G33" i="1"/>
  <c r="G32" i="1"/>
  <c r="G25" i="1"/>
  <c r="G24" i="1"/>
  <c r="G18" i="1" l="1"/>
  <c r="G19" i="1"/>
  <c r="D1" i="3" l="1"/>
  <c r="F168" i="1" l="1"/>
  <c r="F166" i="1"/>
  <c r="F167" i="1"/>
  <c r="E173" i="1" l="1"/>
  <c r="F173" i="1" s="1"/>
  <c r="E174" i="1"/>
  <c r="F174" i="1" s="1"/>
  <c r="E175" i="1"/>
  <c r="F175" i="1" s="1"/>
  <c r="G17" i="1"/>
  <c r="G20" i="1"/>
  <c r="G21" i="1"/>
  <c r="G22" i="1"/>
  <c r="G23" i="1"/>
  <c r="G26" i="1"/>
  <c r="G27" i="1"/>
  <c r="G28" i="1"/>
  <c r="G29" i="1"/>
  <c r="G30" i="1"/>
  <c r="G31" i="1"/>
  <c r="G34" i="1"/>
  <c r="G35" i="1"/>
  <c r="G36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9" i="1"/>
  <c r="G60" i="1"/>
  <c r="G61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7" i="1"/>
  <c r="G138" i="1"/>
  <c r="G139" i="1"/>
  <c r="G141" i="1"/>
  <c r="G142" i="1"/>
  <c r="G144" i="1"/>
  <c r="G145" i="1"/>
  <c r="G146" i="1"/>
  <c r="G147" i="1"/>
  <c r="G148" i="1"/>
  <c r="G14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" i="1"/>
  <c r="E176" i="1" l="1"/>
  <c r="G176" i="1" s="1"/>
  <c r="G167" i="1"/>
  <c r="G168" i="1"/>
  <c r="G166" i="1"/>
  <c r="F176" i="1" l="1"/>
  <c r="N168" i="1"/>
  <c r="D169" i="1" s="1"/>
  <c r="D170" i="1" l="1"/>
  <c r="D171" i="1"/>
</calcChain>
</file>

<file path=xl/comments1.xml><?xml version="1.0" encoding="utf-8"?>
<comments xmlns="http://schemas.openxmlformats.org/spreadsheetml/2006/main">
  <authors>
    <author>Автор</author>
    <author>Acer</author>
    <author>Михаил</author>
  </authors>
  <commentList>
    <comment ref="C1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1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2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2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Какао бобы цельные перетертые
- Какао масло 
- Молоко сухое обезжиреное
- Сироп топинамбура
- Ванилин натуральный</t>
        </r>
      </text>
    </comment>
    <comment ref="C2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2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2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28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Какао бобы цельные перетертые
- Какао масло 
- Молоко сухое обезжиреное
- Сироп топинамбура
- Ванилин натуральный</t>
        </r>
      </text>
    </comment>
    <comment ref="C3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Мякоть Финика теневой сушки
- Кофе молотый</t>
        </r>
      </text>
    </comment>
    <comment ref="C3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Сироп топинамбура (БЕЗ САХАРА!)
- Морская соль</t>
        </r>
      </text>
    </comment>
    <comment ref="C34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Арахис дробленый жареный
- Сироп топинамбура (БЕЗ САХАРА!)
- Морская соль</t>
        </r>
      </text>
    </comment>
    <comment ref="C35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100% Аргентина
- Какао-бобы целные протертые
- Сироп топинамбура (БЕЗ САХАРА!)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Какао бобы цельные перетертые
- Какао масло 
- Молоко сухое обезжиреное
- Сироп топинамбура
- Ванилин натуральный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
- Масло растительное Подсолнечное
- Изомальт
- Соль</t>
        </r>
      </text>
    </comment>
    <comment ref="C4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
- Арахис дробленый жареный
- Изомальт
- Масло растительное Подсолнечное
- Соль</t>
        </r>
      </text>
    </comment>
    <comment ref="C44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Изомальт
- Масло растительное Подсолнечное
- Какао порошок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Молоко сухое обезжиреное
- Изомальт
- Масло растительное Подсолнечное
- Какао порошок
- Ванилин натуральный</t>
        </r>
      </text>
    </comment>
    <comment ref="C4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
- Масло растительное Подсолнечное
- Изомальт
- Соль</t>
        </r>
      </text>
    </comment>
    <comment ref="C4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
- Арахис дробленый жареный
- Изомальт
- Масло растительное Подсолнечное
- Соль</t>
        </r>
      </text>
    </comment>
    <comment ref="C48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
- Изомальт
- Масло растительное Подсолнечное
- Какао порошок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Молоко сухое обезжиреное
- Изомальт
- Масло растительное Подсолнечное
- Какао порошок
- Ванилин натуральный</t>
        </r>
      </text>
    </comment>
    <comment ref="C5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 
- Масло растительное Подсолнечное
- Изомальт
- Соль</t>
        </r>
      </text>
    </comment>
    <comment ref="C5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Арасис жареный протертый
- Арахис дробленый жареный
- Изомальт
- Масло растительное Подсолнечное
- Соль</t>
        </r>
      </text>
    </comment>
    <comment ref="C5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Изомальт
- Масло растительное Подсолнечное
- Какао порошок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Молоко сухое обезжиреное
- Изомальт
- Масло растительное Подсолнечное
- Какао порошок
- Ванилин натуральный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Упбеч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Упбеч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Упбеч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7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7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7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7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7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79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80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8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8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8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F83" authorId="2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Временно нет в наличии
</t>
        </r>
      </text>
    </comment>
    <comment ref="C8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8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8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8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8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89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90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9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9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9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9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9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F95" authorId="2">
      <text>
        <r>
          <rPr>
            <sz val="12"/>
            <color indexed="81"/>
            <rFont val="Tahoma"/>
            <family val="2"/>
            <charset val="204"/>
          </rPr>
          <t xml:space="preserve">Временно нет в продаже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9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9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99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100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10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10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10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10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10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10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10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F107" authorId="2">
      <text>
        <r>
          <rPr>
            <b/>
            <sz val="14"/>
            <color indexed="81"/>
            <rFont val="Tahoma"/>
            <family val="2"/>
            <charset val="204"/>
          </rPr>
          <t xml:space="preserve">Временно нет в продаже
</t>
        </r>
      </text>
    </comment>
    <comment ref="C10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110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1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1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1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1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1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1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1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Фисташки перетертые 100% (не соленые)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19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20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2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2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23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24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2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26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Ядра Фисташки перетертые 100% (не соленые)
</t>
        </r>
      </text>
    </comment>
    <comment ref="C127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28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29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30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Грецкого ореха перетертные 100%</t>
        </r>
      </text>
    </comment>
    <comment ref="C131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Миндаля перетертные 100%</t>
        </r>
      </text>
    </comment>
    <comment ref="C132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Кешью перетертные 100%</t>
        </r>
      </text>
    </comment>
    <comment ref="C133" authorId="0">
      <text>
        <r>
          <rPr>
            <b/>
            <sz val="10"/>
            <color indexed="81"/>
            <rFont val="Tahoma"/>
            <family val="2"/>
            <charset val="204"/>
          </rPr>
          <t>Состав:
Ядра Фундука перетертные 100%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Фисташки не соленые перетертные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5" authorId="0">
      <text>
        <r>
          <rPr>
            <b/>
            <sz val="9"/>
            <color indexed="81"/>
            <rFont val="Tahoma"/>
            <family val="2"/>
            <charset val="204"/>
          </rPr>
          <t>Состав:
Какао-бобы перетертные 100%</t>
        </r>
      </text>
    </comment>
    <comment ref="C137" authorId="0">
      <text>
        <r>
          <rPr>
            <b/>
            <sz val="12"/>
            <color indexed="81"/>
            <rFont val="Tahoma"/>
            <family val="2"/>
            <charset val="204"/>
          </rPr>
          <t>настоящие помидоры премиум
камбоджийский перец
цейлонская корица
гвоздика (коморские острова)
морская соль
Лук класса А
природный сахарозаменитель Эритрит</t>
        </r>
      </text>
    </comment>
    <comment ref="C138" authorId="0">
      <text>
        <r>
          <rPr>
            <b/>
            <sz val="12"/>
            <color indexed="81"/>
            <rFont val="Tahoma"/>
            <family val="2"/>
            <charset val="204"/>
          </rPr>
          <t>настоящие помидоры премиум
камбоджийский перец
цейлонская корица
гвоздика (коморские острова)
морская соль
Лук класса А
природный сахарозаменитель Эритрит</t>
        </r>
      </text>
    </comment>
    <comment ref="C139" authorId="0">
      <text>
        <r>
          <rPr>
            <b/>
            <sz val="12"/>
            <color indexed="81"/>
            <rFont val="Tahoma"/>
            <family val="2"/>
            <charset val="204"/>
          </rPr>
          <t>настоящие помидоры премиум
камбоджийский перец
цейлонская корица
гвоздика (коморские острова)
морская соль
Лук класса А
Перец Чили
природный сахарозаменитель Эритрит</t>
        </r>
      </text>
    </comment>
    <comment ref="C14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Кокосовая мякоть высокой жирности </t>
        </r>
      </text>
    </comment>
    <comment ref="C142" authorId="0">
      <text>
        <r>
          <rPr>
            <b/>
            <sz val="12"/>
            <color indexed="81"/>
            <rFont val="Tahoma"/>
            <family val="2"/>
            <charset val="204"/>
          </rPr>
          <t>Состав:
Проды рожкового дерева слабожареные перетерные</t>
        </r>
      </text>
    </comment>
    <comment ref="C144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C145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C146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C147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C148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C149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C151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2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3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C154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C156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7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8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C159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0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C161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2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3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C164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5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D176" authorId="2">
      <text>
        <r>
          <rPr>
            <b/>
            <sz val="16"/>
            <color indexed="81"/>
            <rFont val="Calibri"/>
            <family val="2"/>
            <charset val="204"/>
            <scheme val="minor"/>
          </rPr>
          <t xml:space="preserve">Данные носят ориентировочный характер, точные данные по весу и обьему уточняйте у вашего менеджера
</t>
        </r>
      </text>
    </comment>
  </commentList>
</comments>
</file>

<file path=xl/sharedStrings.xml><?xml version="1.0" encoding="utf-8"?>
<sst xmlns="http://schemas.openxmlformats.org/spreadsheetml/2006/main" count="519" uniqueCount="220">
  <si>
    <t>Fun&amp;Food</t>
  </si>
  <si>
    <r>
      <t>Форма заказа -</t>
    </r>
    <r>
      <rPr>
        <sz val="20"/>
        <color indexed="30"/>
        <rFont val="Arial"/>
        <family val="2"/>
        <charset val="204"/>
      </rPr>
      <t xml:space="preserve">  </t>
    </r>
    <r>
      <rPr>
        <b/>
        <sz val="20"/>
        <color indexed="30"/>
        <rFont val="Arial"/>
        <family val="2"/>
        <charset val="204"/>
      </rPr>
      <t>заявку отправить на:</t>
    </r>
  </si>
  <si>
    <t xml:space="preserve">zakaz@funandfood.ru </t>
  </si>
  <si>
    <t>Название Магазина/ Совместной закупки</t>
  </si>
  <si>
    <t>Фамилия Имя Отчество    заказчика</t>
  </si>
  <si>
    <t>Сотовый телефон             заказчика</t>
  </si>
  <si>
    <t>Эл. адрес                           заказчика</t>
  </si>
  <si>
    <r>
      <t xml:space="preserve">Фамилия Имя Отчество 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груза</t>
    </r>
  </si>
  <si>
    <t>Заказ</t>
  </si>
  <si>
    <t>Наименование</t>
  </si>
  <si>
    <t>Вес</t>
  </si>
  <si>
    <t>Оптовая 
Цена (1 шт)</t>
  </si>
  <si>
    <t>Кол-во</t>
  </si>
  <si>
    <t xml:space="preserve">Стоимость </t>
  </si>
  <si>
    <t>250г</t>
  </si>
  <si>
    <t>300г</t>
  </si>
  <si>
    <t>Итого к оплате</t>
  </si>
  <si>
    <t>Название организации заказчика ИП, ООО</t>
  </si>
  <si>
    <t>ИНН организации</t>
  </si>
  <si>
    <t>230г</t>
  </si>
  <si>
    <t>450г</t>
  </si>
  <si>
    <t>Поля обязательны для заполения</t>
  </si>
  <si>
    <t>800г</t>
  </si>
  <si>
    <t>В</t>
  </si>
  <si>
    <t>А</t>
  </si>
  <si>
    <t>Соусы Томатные, стекло</t>
  </si>
  <si>
    <t>АВС анализ</t>
  </si>
  <si>
    <t xml:space="preserve">ООО ФАН ЭНД ФУД
610044, Кировская обл. г. Киров ул. Профсоюзная 1, оф. 1306
ИНН 4345459554/КПП 434501001
ОГРН 1174350000065
</t>
  </si>
  <si>
    <t xml:space="preserve">610044 Кировская обл. г. Киров ул.Профсоюзная 1, оф. 1306
Email: zakaz@funandfood.ru 
Сайт:  http://funandfood.ru </t>
  </si>
  <si>
    <t>Суперфуды</t>
  </si>
  <si>
    <t>100г</t>
  </si>
  <si>
    <t>200г</t>
  </si>
  <si>
    <t>350г</t>
  </si>
  <si>
    <t>700г</t>
  </si>
  <si>
    <t>Подытог банок 800 г</t>
  </si>
  <si>
    <t>Подытог банок 230 г</t>
  </si>
  <si>
    <t>Адрес доставки (терминала ТК)</t>
  </si>
  <si>
    <r>
      <t xml:space="preserve">Серия и номер паспорта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</t>
    </r>
  </si>
  <si>
    <t>Новинка</t>
  </si>
  <si>
    <t>ХИТ продаж!</t>
  </si>
  <si>
    <t>новинка</t>
  </si>
  <si>
    <t xml:space="preserve">новинка </t>
  </si>
  <si>
    <t xml:space="preserve">Новинка </t>
  </si>
  <si>
    <t>Кокосовая паста Традиционная</t>
  </si>
  <si>
    <t>Ореховая паста</t>
  </si>
  <si>
    <t>Урбеч сладкий</t>
  </si>
  <si>
    <t>Урбеч традиционный из семян</t>
  </si>
  <si>
    <t>Урбеч традиционный из ореха</t>
  </si>
  <si>
    <t>Сиропы без сахара NEСАХАР</t>
  </si>
  <si>
    <t>Сахарозаменители натуральные NEСАХАР</t>
  </si>
  <si>
    <t>600г</t>
  </si>
  <si>
    <t>1100г</t>
  </si>
  <si>
    <t>Арахисовая паста Традиционная</t>
  </si>
  <si>
    <t>Подытог банок 450 г</t>
  </si>
  <si>
    <t>Ваша скидка</t>
  </si>
  <si>
    <t>ШТ</t>
  </si>
  <si>
    <t>Коробок</t>
  </si>
  <si>
    <t>В одной коробке банок 230 гр, шт</t>
  </si>
  <si>
    <t>В одной коробке банок 450 гр, шт</t>
  </si>
  <si>
    <t>В одной коробке банок 800 гр, шт</t>
  </si>
  <si>
    <t xml:space="preserve">Вместимость коробки </t>
  </si>
  <si>
    <t>Итого:</t>
  </si>
  <si>
    <t>Вес заказа (примерный) кг.</t>
  </si>
  <si>
    <t>Обьем (примерный) м3</t>
  </si>
  <si>
    <t>Примечания</t>
  </si>
  <si>
    <t>1.Фасовка</t>
  </si>
  <si>
    <t>пластиковая PET банка с крышкой EASY OPEN</t>
  </si>
  <si>
    <t>2.Фасовка томатный соус</t>
  </si>
  <si>
    <t>Стеклянная банка</t>
  </si>
  <si>
    <t>3. Подробнее по продукту</t>
  </si>
  <si>
    <t>drive.google.com</t>
  </si>
  <si>
    <t>4. Часто задаваемые вопросы</t>
  </si>
  <si>
    <t>5.Стоимость доставки</t>
  </si>
  <si>
    <t>Согласно тарифам выбранной транспортной компании</t>
  </si>
  <si>
    <t>6. Контакты whatsapp\Viber</t>
  </si>
  <si>
    <t>7. Почта</t>
  </si>
  <si>
    <t>zakaz@funandfood.ru </t>
  </si>
  <si>
    <t>Ваши отзывы, замечания, предложения</t>
  </si>
  <si>
    <t>sale04@mailff.ru</t>
  </si>
  <si>
    <t>sale05@mailff.ru</t>
  </si>
  <si>
    <t>Арахисовая паста "Намажь_Орех" Традиционная  с Финиками и кофе 230 гр.</t>
  </si>
  <si>
    <t>Арахисовая паста "Намажь_Орех" Традиционная Кремовая 230 гр.</t>
  </si>
  <si>
    <t>Арахисовая паста "Намажь_Орех" Традиционная с Молочным Шоколадом 230 гр.</t>
  </si>
  <si>
    <t>Арахисовая паста "Намажь_Орех" Традиционная  с Финиками и кофе 450 гр.</t>
  </si>
  <si>
    <t>Арахисовая паста "Намажь_Орех" Традиционная Кремовая 450 гр.</t>
  </si>
  <si>
    <t>Арахисовая паста "Намажь_Орех" Традиционная Хрустящая 450 гр.</t>
  </si>
  <si>
    <t>Арахисовая паста "Намажь_Орех" Традиционная Шоколадная 450 гр.</t>
  </si>
  <si>
    <t>Арахисовая паста "Намажь_Орех" Традиционная с Молочным Шоколадом 450 гр.</t>
  </si>
  <si>
    <t>Арахисовая паста "Намажь_Орех" Традиционная  с Финиками и кофе 800 гр.</t>
  </si>
  <si>
    <t>Арахисовая паста "Намажь_Орех" Традиционная Шоколадная 800 гр.</t>
  </si>
  <si>
    <t>Арахисовая паста "Намажь_Орех" Традиционная с Молочным Шоколадом 800 гр.</t>
  </si>
  <si>
    <t>Кокосовая паста "Намажь_Орех" Традиционная кокосовая сладкая 230 гр.</t>
  </si>
  <si>
    <t>Кокосовая паста "Намажь_Орех" Традиционная кокосовая сладкая 450 гр.</t>
  </si>
  <si>
    <t>Кокосовая паста "Намажь_Орех" Традиционная кокосовая сладкая 800 гр.</t>
  </si>
  <si>
    <t>Ореховая паста "Намажь_Орех" Классическая Кешью Жареный 230 гр.</t>
  </si>
  <si>
    <t>Ореховая паста "Намажь_Орех" Классическая Кешью Жареный 450 гр.</t>
  </si>
  <si>
    <t>Ореховая паста "Намажь_Орех" Классическая Кешью Жареный 800 гр.</t>
  </si>
  <si>
    <t>Урбеч кокосовый с какао сладкий "Намажь_орех" 230 грамм</t>
  </si>
  <si>
    <t>Урбеч из Кокоса Сладкая Ваниль 230 гр.</t>
  </si>
  <si>
    <t>Урбеч из Кешью и Кокоса 230 гр.</t>
  </si>
  <si>
    <t>Урбеч кокосовый с какао сладкий "Намажь_орех" 450 грамм</t>
  </si>
  <si>
    <t>Урбеч из Кокоса Сладкая Ваниль 450 гр.</t>
  </si>
  <si>
    <t>Урбеч из Кешью и Кокоса 450 гр.</t>
  </si>
  <si>
    <t>Урбеч из Кешью и Кокоса 800 гр.</t>
  </si>
  <si>
    <t>Урбеч из Кокоса Сладкая Ваниль 800 гр.</t>
  </si>
  <si>
    <t>Урбеч кокосовый с какао сладкий "Намажь_орех" 800 грамм</t>
  </si>
  <si>
    <t>Томатный соус Дилижан Классический Сладковатый 250г</t>
  </si>
  <si>
    <t>Томатный соус Дилижан Классический 250г</t>
  </si>
  <si>
    <t>Томатный соус Дилижан Классический Острый чили 250 гр</t>
  </si>
  <si>
    <t>Топпинг "Кокосовая мякоть" 100 гр</t>
  </si>
  <si>
    <t>Топпинг "Кэроб Слабожаренный" 130 гр</t>
  </si>
  <si>
    <t>Сиропы без сахара NEСАХАР Топпинг "Сироп Финиковый" 300 гр</t>
  </si>
  <si>
    <t>Сиропы без сахара NEСАХАР Топпинг "Сироп Топинамбура" 300 гр</t>
  </si>
  <si>
    <t>Сиропы без сахара NEСАХАР Топпинг "Сироп Топинамбура" 600 гр</t>
  </si>
  <si>
    <t>Сиропы без сахара NEСАХАР Топпинг "Сироп Топинамбура" 1100 гр</t>
  </si>
  <si>
    <t>Сиропы без сахара NEСАХАР Топпинг "Сироп Финиковый" 1100 гр</t>
  </si>
  <si>
    <t>Сиропы без сахара NEСАХАР Топпинг "Сироп Финиковый" 600 гр</t>
  </si>
  <si>
    <t>Сахарозаменитель ТМ NEСАХАР с экстрактом фрукта Монаха 200 гр.</t>
  </si>
  <si>
    <t>Сахарозаменитель ТМ NEСАХАР с Инуллином и экстрактом фрукта Монаха 200 гр.</t>
  </si>
  <si>
    <t>Сахарозаменитель ТМ NEСАХАР с Лактусаном и экстрактом фрукта Монаха 200 гр.</t>
  </si>
  <si>
    <t>Сахарозаменитель ТМ NEСАХАР с Экстрактом стевии и фрукта Монаха 200 гр.</t>
  </si>
  <si>
    <t>Сахарозаменитель ТМ NEСАХАР Эритритол 100% 200 гр.</t>
  </si>
  <si>
    <t>Сахарозаменитель ТМ NEСАХАР Эритритол 100% 350 гр.</t>
  </si>
  <si>
    <t>Сахарозаменитель ТМ NEСАХАР с Лактусаном и экстрактом фрукта Монаха 350 гр.</t>
  </si>
  <si>
    <t>Сахарозаменитель ТМ NEСАХАР с экстрактом фрукта Монаха 350 гр.</t>
  </si>
  <si>
    <t>Сахарозаменитель ТМ NEСАХАР с Экстрактом стевии и фрукта Монаха 350 гр.</t>
  </si>
  <si>
    <t>Сахарозаменитель ТМ NEСАХАР с Инуллином и экстрактом фрукта Монаха 350 гр.</t>
  </si>
  <si>
    <t>Сахарозаменитель ТМ NEСАХАР Эритритол 100% 700 гр.</t>
  </si>
  <si>
    <t>Сахарозаменитель ТМ NEСАХАР с экстрактом фрукта Монаха 700 гр.</t>
  </si>
  <si>
    <t>Сахарозаменитель ТМ NEСАХАР с Лактусаном и экстрактом фрукта Монаха 700 гр.</t>
  </si>
  <si>
    <t>Сахарозаменитель ТМ NEСАХАР с Экстрактом стевии и фрукта Монаха 700 гр.</t>
  </si>
  <si>
    <t>Сахарозаменитель ТМ NEСАХАР с Инуллином и экстрактом фрукта Монаха 700 гр.</t>
  </si>
  <si>
    <t>Арахисовая паста "Намажь_Орех" (Фан серия, нравится детям)</t>
  </si>
  <si>
    <t>Арахисовая паста "Намажь_Орех" (Фан серия) Креми 230 гр.</t>
  </si>
  <si>
    <t>Арахисовая паста "Намажь_Орех" (Фан серия)  Кранч 230 гр.</t>
  </si>
  <si>
    <t>Арахисовая паста"Намажь_Орех" (Фан серия) Шоко 230 гр.</t>
  </si>
  <si>
    <t>Арахисовая паста"Намажь_Орех" (Фан серия) Шоко Милк 230 гр.</t>
  </si>
  <si>
    <t>Арахисовая паста "Намажь_Орех" (Фан серия) Креми 450 гр.</t>
  </si>
  <si>
    <t>Арахисовая паста "Намажь_Орех" (Фан серия)  Кранч 450 гр.</t>
  </si>
  <si>
    <t>Арахисовая паста"Намажь_Орех" (Фан серия) Шоко 450 гр.</t>
  </si>
  <si>
    <t>Арахисовая паста"Намажь_Орех" (Фан серия) Шоко Милк 450 гр.</t>
  </si>
  <si>
    <t>Арахисовая паста "Намажь_Орех" (Фан серия) Креми 800 гр.</t>
  </si>
  <si>
    <t>Арахисовая паста "Намажь_Орех" (Фан серия)  Кранч 800 гр.</t>
  </si>
  <si>
    <t>Арахисовая паста"Намажь_Орех" (Фан серия) Шоко 800 гр.</t>
  </si>
  <si>
    <t>Арахисовая паста"Намажь_Орех" (Фан серия) Шоко Милк 800 гр.</t>
  </si>
  <si>
    <t>Кокосовая паста "Намажь_Орех" (Фан серия, нравится детям)</t>
  </si>
  <si>
    <t>Кокосовая паста"Намажь_Орех" (Фан серия) Сладкий кокос 230 гр.</t>
  </si>
  <si>
    <t>Кокосовая паста"Намажь_Орех" (Фан серия) Сладкий кокос 450гр.</t>
  </si>
  <si>
    <t>Кокосовая паста"Намажь_Орех" (Фан серия) Сладкий кокос 800гр.</t>
  </si>
  <si>
    <t>Урбеч из фиников "Намажь_орех" 230 гр.</t>
  </si>
  <si>
    <t>Урбеч из кунжута белого "Намажь_орех" 230 гр.</t>
  </si>
  <si>
    <t>Урбеч из льна золотистого "Намажь_орех" 230 гр.</t>
  </si>
  <si>
    <t>Урбеч из льна тёмного "Намажь_орех" 230 гр.</t>
  </si>
  <si>
    <t>Урбеч из расторопши "Намажь_орех" 230 гр.</t>
  </si>
  <si>
    <t>Урбеч из тыквенных семечек (РОССИЯ) "Намажь_орех" 230 гр.</t>
  </si>
  <si>
    <t>Урбеч из ядер абрикоса "Намажь_орех" 230 гр.</t>
  </si>
  <si>
    <t>Урбеч из подсолнечника "Намажь_орех" 230 гр.</t>
  </si>
  <si>
    <t>Урбеч из конопли "Намажь_орех" 230 гр.</t>
  </si>
  <si>
    <t>Урбеч из кунжута черного "Намажь_орех" 230 гр.</t>
  </si>
  <si>
    <t>Урбеч из инжира "Намажь_орех" 230 гр.</t>
  </si>
  <si>
    <t>Урбеч из кунжута белого жаренного "Намажь_орех" 230 гр.</t>
  </si>
  <si>
    <t>Урбеч из Фиников "Намажь_орех" 450 гр.</t>
  </si>
  <si>
    <t>Урбеч из кунжута белого "Намажь_орех" 450 гр.</t>
  </si>
  <si>
    <t>Урбеч из льна золотистого "Намажь_орех" 450 гр.</t>
  </si>
  <si>
    <t>Урбеч из льна тёмного "Намажь_орех" 450 гр.</t>
  </si>
  <si>
    <t>Урбеч из расторопши "Намажь_орех" 450 гр.</t>
  </si>
  <si>
    <t>Урбеч из тыквенных семечек (РОССИЯ) "Намажь_орех" 450 гр.</t>
  </si>
  <si>
    <t>Урбеч из ядер абрикоса "Намажь_орех" 450 гр.</t>
  </si>
  <si>
    <t>Урбеч из подсолнечника "Намажь_орех" 450 гр.</t>
  </si>
  <si>
    <t>Урбеч из конопли "Намажь_орех" 450 гр.</t>
  </si>
  <si>
    <t>Урбеч из кунжута черного "Намажь_орех" 450 гр.</t>
  </si>
  <si>
    <t>Урбеч из инжира "Намажь_орех" 450 гр.</t>
  </si>
  <si>
    <t>Урбеч из кунжута белого жаренного "Намажь_орех" 450 гр.</t>
  </si>
  <si>
    <t>Урбеч из фиников "Намажь_орех" 800 гр.</t>
  </si>
  <si>
    <t>Урбеч из кунжута белого "Намажь_орех" 800 гр.</t>
  </si>
  <si>
    <t>Урбеч из льна золотистого "Намажь_орех" 800 гр.</t>
  </si>
  <si>
    <t>Урбеч из льна тёмного "Намажь_орех" 800 гр.</t>
  </si>
  <si>
    <t>Урбеч из расторопши "Намажь_орех" 800 гр.</t>
  </si>
  <si>
    <t>Урбеч из тыквенных семечек (РОССИЯ) "Намажь_орех" 800 гр.</t>
  </si>
  <si>
    <t>Урбеч из ядер абрикоса "Намажь_орех" 800 гр.</t>
  </si>
  <si>
    <t>Урбеч из подсолнечника "Намажь_орех" 800 гр.</t>
  </si>
  <si>
    <t>Урбеч из конопли "Намажь_орех" 800 гр.</t>
  </si>
  <si>
    <t>Урбеч из кунжута черного "Намажь_орех" 800 гр.</t>
  </si>
  <si>
    <t>Урбеч из инжира "Намажь_орех" 800 гр.</t>
  </si>
  <si>
    <t>Урбеч из кунжута белого жаренного "Намажь_орех" 800 гр.</t>
  </si>
  <si>
    <t>Урбеч из кокоса "Намажь_орех" 230 гр.</t>
  </si>
  <si>
    <t>Урбеч из арахиса "Намажь_орех" 230 гр.</t>
  </si>
  <si>
    <t>Урбеч из грецкого ореха "Намажь_орех" 230 гр.</t>
  </si>
  <si>
    <t>Урбеч из миндаля "Намажь_орех" 230 гр.</t>
  </si>
  <si>
    <t>Урбеч из кешью "Намажь_орех" 230 гр.</t>
  </si>
  <si>
    <t>Урбеч из лесного ореха (фундука) "Намажь_орех" 230 гр.</t>
  </si>
  <si>
    <t>Урбеч из кедрового ореха "Намажь_орех" 230 гр.</t>
  </si>
  <si>
    <t>Урбеч из ядер фисташки "Намажь_орех" 230 гр.</t>
  </si>
  <si>
    <t>Урбеч из какао-бобов цельных "Намажь_орех" 230 гр.</t>
  </si>
  <si>
    <t>Урбеч из кокоса "Намажь_орех" 450 гр.</t>
  </si>
  <si>
    <t>Урбеч из арахиса "Намажь_орех" 450 гр.</t>
  </si>
  <si>
    <t>Урбеч из грецкого ореха "Намажь_орех" 450 гр.</t>
  </si>
  <si>
    <t>Урбеч из миндаля "Намажь_орех" 450 гр.</t>
  </si>
  <si>
    <t>Урбеч из кешью "Намажь_орех" 450 гр.</t>
  </si>
  <si>
    <t>Урбеч из лесного ореха (фундука) "Намажь_орех" 450 гр.</t>
  </si>
  <si>
    <t>Урбеч из кедрового ореха "Намажь_орех" 450 гр.</t>
  </si>
  <si>
    <t>Урбеч из ядер фисташки "Намажь_орех" 450 гр.</t>
  </si>
  <si>
    <t>Урбеч из какао-бобов цельных "Намажь_орех" 450 гр.</t>
  </si>
  <si>
    <t>Урбеч из кокоса "Намажь_орех" 800 гр.</t>
  </si>
  <si>
    <t>Урбеч из арахиса "Намажь_орех" 800 гр.</t>
  </si>
  <si>
    <t>Урбеч из грецкого ореха "Намажь_орех" 800 гр.</t>
  </si>
  <si>
    <t>Урбеч из миндаля "Намажь_орех" 800 гр.</t>
  </si>
  <si>
    <t>Урбеч из кешью "Намажь_орех" 800 гр.</t>
  </si>
  <si>
    <t>Урбеч из лесного ореха (фундука) "Намажь_орех" 800 гр.</t>
  </si>
  <si>
    <t>Урбеч из ядер фисташки "Намажь_орех" 800 гр.</t>
  </si>
  <si>
    <t>Урбеч из какао-бобов цельных "Намажь_орех" 800 гр.</t>
  </si>
  <si>
    <t>Арахисовая паста "Намажь_Орех" Традиционная (без добавок) 230 гр.</t>
  </si>
  <si>
    <t>Арахисовая паста "Намажь_Орех" Традиционная (без добавок с кусочками арахиса)  230 гр.</t>
  </si>
  <si>
    <t>Арахисовая паста "Намажь_Орех" Традиционная  Хрустящая 230 гр.</t>
  </si>
  <si>
    <t>Арахисовая паста "Намажь_Орех" Традиционная (без добавок) 450 гр.</t>
  </si>
  <si>
    <t>Арахисовая паста "Намажь_Орех" Традиционная (без добавок с кусочками арахиса)  450 гр.</t>
  </si>
  <si>
    <t>Арахисовая паста "Намажь_Орех" Традиционная (без добавок) 800 гр.</t>
  </si>
  <si>
    <t>Арахисовая паста "Намажь_Орех" Традиционная (без добавок с кусочками арахиса)  800 гр.</t>
  </si>
  <si>
    <t>Арахисовая паста "Намажь_Орех" Традиционная Кремовая 800 гр.</t>
  </si>
  <si>
    <t>Арахисовая паста "Намажь_Орех" Традиционная  Хрустящая  800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</si>
</sst>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#,##0&quot; ₽&quot;"/>
    <numFmt numFmtId="166" formatCode="0.0"/>
  </numFmts>
  <fonts count="6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7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20"/>
      <color indexed="30"/>
      <name val="Arial"/>
      <family val="2"/>
      <charset val="204"/>
    </font>
    <font>
      <sz val="20"/>
      <color indexed="30"/>
      <name val="Arial"/>
      <family val="2"/>
      <charset val="204"/>
    </font>
    <font>
      <u/>
      <sz val="24"/>
      <color indexed="12"/>
      <name val="Arial"/>
      <family val="2"/>
      <charset val="204"/>
    </font>
    <font>
      <b/>
      <sz val="18"/>
      <color indexed="10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8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6"/>
      <color indexed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6"/>
      <color rgb="FF00000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8"/>
      <name val="Arial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36"/>
      <name val="Calibri"/>
      <family val="2"/>
      <charset val="204"/>
    </font>
    <font>
      <u/>
      <sz val="20"/>
      <color indexed="12"/>
      <name val="Arial"/>
      <family val="2"/>
      <charset val="204"/>
    </font>
    <font>
      <sz val="18"/>
      <name val="Calibri"/>
      <family val="2"/>
      <charset val="204"/>
    </font>
    <font>
      <b/>
      <sz val="16"/>
      <color indexed="8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4"/>
      <color indexed="8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2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2" borderId="0"/>
    <xf numFmtId="0" fontId="1" fillId="2" borderId="0"/>
    <xf numFmtId="0" fontId="1" fillId="3" borderId="0"/>
    <xf numFmtId="0" fontId="1" fillId="3" borderId="0"/>
    <xf numFmtId="0" fontId="2" fillId="6" borderId="1"/>
    <xf numFmtId="0" fontId="2" fillId="6" borderId="1"/>
    <xf numFmtId="0" fontId="3" fillId="7" borderId="2"/>
    <xf numFmtId="0" fontId="3" fillId="7" borderId="2"/>
    <xf numFmtId="0" fontId="4" fillId="7" borderId="1"/>
    <xf numFmtId="0" fontId="4" fillId="7" borderId="1"/>
    <xf numFmtId="0" fontId="6" fillId="0" borderId="0">
      <alignment vertical="top"/>
      <protection locked="0"/>
    </xf>
    <xf numFmtId="0" fontId="5" fillId="0" borderId="0"/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64" fontId="38" fillId="0" borderId="0"/>
    <xf numFmtId="164" fontId="38" fillId="0" borderId="0"/>
    <xf numFmtId="164" fontId="38" fillId="0" borderId="0"/>
    <xf numFmtId="164" fontId="38" fillId="0" borderId="0"/>
    <xf numFmtId="164" fontId="38" fillId="0" borderId="0"/>
    <xf numFmtId="0" fontId="7" fillId="0" borderId="3"/>
    <xf numFmtId="0" fontId="7" fillId="0" borderId="3"/>
    <xf numFmtId="0" fontId="8" fillId="0" borderId="4"/>
    <xf numFmtId="0" fontId="8" fillId="0" borderId="4"/>
    <xf numFmtId="0" fontId="9" fillId="0" borderId="5"/>
    <xf numFmtId="0" fontId="9" fillId="0" borderId="5"/>
    <xf numFmtId="0" fontId="9" fillId="0" borderId="0"/>
    <xf numFmtId="0" fontId="9" fillId="0" borderId="0"/>
    <xf numFmtId="0" fontId="10" fillId="0" borderId="6"/>
    <xf numFmtId="0" fontId="10" fillId="0" borderId="6"/>
    <xf numFmtId="0" fontId="11" fillId="8" borderId="7"/>
    <xf numFmtId="0" fontId="11" fillId="8" borderId="7"/>
    <xf numFmtId="0" fontId="12" fillId="0" borderId="0"/>
    <xf numFmtId="0" fontId="12" fillId="0" borderId="0"/>
    <xf numFmtId="0" fontId="13" fillId="9" borderId="0"/>
    <xf numFmtId="0" fontId="13" fillId="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  <protection locked="0"/>
    </xf>
    <xf numFmtId="0" fontId="17" fillId="10" borderId="0"/>
    <xf numFmtId="0" fontId="17" fillId="10" borderId="0"/>
    <xf numFmtId="0" fontId="18" fillId="0" borderId="0"/>
    <xf numFmtId="0" fontId="18" fillId="0" borderId="0"/>
    <xf numFmtId="0" fontId="14" fillId="11" borderId="8"/>
    <xf numFmtId="0" fontId="14" fillId="11" borderId="8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0" fontId="19" fillId="0" borderId="9"/>
    <xf numFmtId="0" fontId="19" fillId="0" borderId="9"/>
    <xf numFmtId="0" fontId="20" fillId="0" borderId="0"/>
    <xf numFmtId="0" fontId="20" fillId="0" borderId="0"/>
    <xf numFmtId="0" fontId="21" fillId="12" borderId="0"/>
    <xf numFmtId="0" fontId="21" fillId="12" borderId="0"/>
    <xf numFmtId="9" fontId="38" fillId="0" borderId="0" applyFont="0" applyFill="0" applyBorder="0" applyAlignment="0" applyProtection="0"/>
  </cellStyleXfs>
  <cellXfs count="274">
    <xf numFmtId="0" fontId="0" fillId="0" borderId="0" xfId="0"/>
    <xf numFmtId="0" fontId="14" fillId="0" borderId="0" xfId="52" applyFont="1"/>
    <xf numFmtId="0" fontId="22" fillId="0" borderId="0" xfId="1" applyAlignment="1" applyProtection="1">
      <alignment horizontal="center"/>
      <protection locked="0" hidden="1"/>
    </xf>
    <xf numFmtId="0" fontId="14" fillId="0" borderId="0" xfId="52" applyFont="1" applyProtection="1">
      <protection locked="0" hidden="1"/>
    </xf>
    <xf numFmtId="165" fontId="37" fillId="0" borderId="0" xfId="1" applyNumberFormat="1" applyFont="1" applyProtection="1">
      <protection locked="0" hidden="1"/>
    </xf>
    <xf numFmtId="0" fontId="14" fillId="0" borderId="0" xfId="52" applyFont="1" applyBorder="1" applyProtection="1">
      <protection hidden="1"/>
    </xf>
    <xf numFmtId="0" fontId="14" fillId="0" borderId="0" xfId="52" applyFont="1" applyProtection="1">
      <protection hidden="1"/>
    </xf>
    <xf numFmtId="165" fontId="37" fillId="0" borderId="0" xfId="1" applyNumberFormat="1" applyFont="1" applyFill="1" applyProtection="1">
      <protection hidden="1"/>
    </xf>
    <xf numFmtId="165" fontId="37" fillId="0" borderId="0" xfId="1" applyNumberFormat="1" applyFont="1" applyProtection="1">
      <protection hidden="1"/>
    </xf>
    <xf numFmtId="0" fontId="0" fillId="0" borderId="0" xfId="0" applyProtection="1">
      <protection hidden="1"/>
    </xf>
    <xf numFmtId="0" fontId="23" fillId="0" borderId="10" xfId="1" applyFont="1" applyBorder="1" applyAlignment="1" applyProtection="1">
      <alignment horizontal="center" vertical="center"/>
      <protection locked="0" hidden="1"/>
    </xf>
    <xf numFmtId="0" fontId="22" fillId="0" borderId="10" xfId="1" applyFont="1" applyBorder="1" applyAlignment="1" applyProtection="1">
      <alignment horizontal="left" vertical="top" wrapText="1"/>
      <protection locked="0" hidden="1"/>
    </xf>
    <xf numFmtId="14" fontId="23" fillId="0" borderId="13" xfId="1" applyNumberFormat="1" applyFont="1" applyBorder="1" applyAlignment="1" applyProtection="1">
      <alignment horizontal="center" vertical="center"/>
      <protection locked="0" hidden="1"/>
    </xf>
    <xf numFmtId="0" fontId="14" fillId="0" borderId="0" xfId="52" applyFont="1" applyFill="1"/>
    <xf numFmtId="0" fontId="14" fillId="15" borderId="0" xfId="52" applyFont="1" applyFill="1"/>
    <xf numFmtId="0" fontId="27" fillId="0" borderId="10" xfId="1" applyFont="1" applyBorder="1" applyAlignment="1" applyProtection="1">
      <alignment horizontal="center" vertical="center"/>
      <protection hidden="1"/>
    </xf>
    <xf numFmtId="0" fontId="28" fillId="0" borderId="10" xfId="1" applyFont="1" applyBorder="1" applyProtection="1">
      <protection hidden="1"/>
    </xf>
    <xf numFmtId="0" fontId="24" fillId="0" borderId="10" xfId="1" applyFont="1" applyBorder="1" applyAlignment="1" applyProtection="1">
      <alignment vertical="center"/>
      <protection locked="0" hidden="1"/>
    </xf>
    <xf numFmtId="3" fontId="30" fillId="0" borderId="11" xfId="1" applyNumberFormat="1" applyFont="1" applyFill="1" applyBorder="1" applyAlignment="1" applyProtection="1">
      <alignment horizontal="center" vertical="center"/>
      <protection hidden="1"/>
    </xf>
    <xf numFmtId="0" fontId="44" fillId="0" borderId="13" xfId="1" applyFont="1" applyBorder="1" applyAlignment="1" applyProtection="1">
      <alignment horizontal="center" vertical="center" wrapText="1"/>
      <protection hidden="1"/>
    </xf>
    <xf numFmtId="0" fontId="46" fillId="16" borderId="17" xfId="0" applyFont="1" applyFill="1" applyBorder="1" applyAlignment="1">
      <alignment horizontal="center"/>
    </xf>
    <xf numFmtId="0" fontId="30" fillId="0" borderId="0" xfId="52" applyFont="1"/>
    <xf numFmtId="0" fontId="30" fillId="15" borderId="0" xfId="52" applyFont="1" applyFill="1"/>
    <xf numFmtId="0" fontId="33" fillId="0" borderId="0" xfId="0" applyFont="1"/>
    <xf numFmtId="0" fontId="47" fillId="16" borderId="26" xfId="20" applyFont="1" applyFill="1" applyBorder="1" applyAlignment="1" applyProtection="1">
      <alignment horizontal="center" vertical="center"/>
      <protection locked="0" hidden="1"/>
    </xf>
    <xf numFmtId="0" fontId="47" fillId="16" borderId="0" xfId="20" applyFont="1" applyFill="1" applyBorder="1" applyAlignment="1" applyProtection="1">
      <alignment horizontal="center" vertical="center"/>
      <protection locked="0" hidden="1"/>
    </xf>
    <xf numFmtId="0" fontId="22" fillId="0" borderId="49" xfId="1" applyBorder="1" applyAlignment="1" applyProtection="1">
      <alignment vertical="center"/>
      <protection hidden="1"/>
    </xf>
    <xf numFmtId="0" fontId="22" fillId="0" borderId="53" xfId="1" applyBorder="1" applyAlignment="1" applyProtection="1">
      <alignment vertical="center"/>
      <protection hidden="1"/>
    </xf>
    <xf numFmtId="0" fontId="31" fillId="0" borderId="53" xfId="1" applyFont="1" applyBorder="1" applyAlignment="1" applyProtection="1">
      <alignment vertical="center"/>
      <protection hidden="1"/>
    </xf>
    <xf numFmtId="0" fontId="43" fillId="16" borderId="26" xfId="0" applyFont="1" applyFill="1" applyBorder="1" applyAlignment="1">
      <alignment horizontal="center"/>
    </xf>
    <xf numFmtId="0" fontId="51" fillId="16" borderId="57" xfId="1" applyFont="1" applyFill="1" applyBorder="1" applyAlignment="1" applyProtection="1">
      <alignment horizontal="center" vertical="center"/>
      <protection hidden="1"/>
    </xf>
    <xf numFmtId="0" fontId="43" fillId="0" borderId="33" xfId="0" applyFont="1" applyBorder="1"/>
    <xf numFmtId="0" fontId="43" fillId="0" borderId="39" xfId="0" applyFont="1" applyBorder="1"/>
    <xf numFmtId="0" fontId="43" fillId="0" borderId="39" xfId="0" applyFont="1" applyFill="1" applyBorder="1"/>
    <xf numFmtId="0" fontId="43" fillId="0" borderId="42" xfId="0" applyFont="1" applyFill="1" applyBorder="1"/>
    <xf numFmtId="0" fontId="51" fillId="16" borderId="26" xfId="0" applyFont="1" applyFill="1" applyBorder="1" applyAlignment="1"/>
    <xf numFmtId="0" fontId="51" fillId="16" borderId="26" xfId="0" applyFont="1" applyFill="1" applyBorder="1"/>
    <xf numFmtId="0" fontId="43" fillId="0" borderId="11" xfId="0" applyFont="1" applyBorder="1"/>
    <xf numFmtId="0" fontId="43" fillId="0" borderId="46" xfId="0" applyFont="1" applyFill="1" applyBorder="1"/>
    <xf numFmtId="0" fontId="43" fillId="15" borderId="11" xfId="0" applyFont="1" applyFill="1" applyBorder="1"/>
    <xf numFmtId="0" fontId="43" fillId="15" borderId="39" xfId="0" applyFont="1" applyFill="1" applyBorder="1"/>
    <xf numFmtId="0" fontId="43" fillId="15" borderId="46" xfId="0" applyFont="1" applyFill="1" applyBorder="1"/>
    <xf numFmtId="0" fontId="43" fillId="0" borderId="23" xfId="0" applyFont="1" applyBorder="1"/>
    <xf numFmtId="0" fontId="43" fillId="0" borderId="40" xfId="0" applyFont="1" applyBorder="1"/>
    <xf numFmtId="0" fontId="51" fillId="16" borderId="26" xfId="0" applyFont="1" applyFill="1" applyBorder="1" applyAlignment="1">
      <alignment horizontal="center"/>
    </xf>
    <xf numFmtId="0" fontId="51" fillId="14" borderId="11" xfId="0" applyFont="1" applyFill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1" fillId="14" borderId="39" xfId="0" applyFont="1" applyFill="1" applyBorder="1" applyAlignment="1">
      <alignment horizontal="center"/>
    </xf>
    <xf numFmtId="0" fontId="48" fillId="0" borderId="55" xfId="1" applyFont="1" applyBorder="1" applyAlignment="1" applyProtection="1">
      <alignment horizontal="center" vertical="center"/>
      <protection hidden="1"/>
    </xf>
    <xf numFmtId="0" fontId="52" fillId="0" borderId="56" xfId="1" applyFont="1" applyBorder="1" applyAlignment="1" applyProtection="1">
      <alignment horizontal="center" vertical="center"/>
      <protection hidden="1"/>
    </xf>
    <xf numFmtId="0" fontId="30" fillId="0" borderId="0" xfId="52" applyFont="1" applyProtection="1">
      <protection locked="0" hidden="1"/>
    </xf>
    <xf numFmtId="0" fontId="52" fillId="16" borderId="25" xfId="0" applyFont="1" applyFill="1" applyBorder="1" applyAlignment="1">
      <alignment horizontal="center"/>
    </xf>
    <xf numFmtId="0" fontId="55" fillId="16" borderId="25" xfId="0" applyFont="1" applyFill="1" applyBorder="1" applyAlignment="1">
      <alignment horizontal="center"/>
    </xf>
    <xf numFmtId="0" fontId="54" fillId="0" borderId="39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54" fillId="0" borderId="42" xfId="0" applyFont="1" applyBorder="1" applyAlignment="1">
      <alignment horizontal="center"/>
    </xf>
    <xf numFmtId="0" fontId="51" fillId="14" borderId="32" xfId="0" applyFont="1" applyFill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51" fillId="14" borderId="52" xfId="0" applyFont="1" applyFill="1" applyBorder="1" applyAlignment="1">
      <alignment horizontal="center"/>
    </xf>
    <xf numFmtId="0" fontId="51" fillId="0" borderId="51" xfId="0" applyFont="1" applyBorder="1"/>
    <xf numFmtId="0" fontId="53" fillId="0" borderId="11" xfId="0" applyFont="1" applyBorder="1" applyAlignment="1">
      <alignment horizontal="center"/>
    </xf>
    <xf numFmtId="0" fontId="47" fillId="16" borderId="50" xfId="1" applyFont="1" applyFill="1" applyBorder="1" applyAlignment="1" applyProtection="1">
      <alignment horizontal="center" vertical="center"/>
      <protection hidden="1"/>
    </xf>
    <xf numFmtId="0" fontId="53" fillId="0" borderId="39" xfId="0" applyFont="1" applyBorder="1" applyAlignment="1">
      <alignment horizontal="center"/>
    </xf>
    <xf numFmtId="0" fontId="46" fillId="16" borderId="26" xfId="0" applyFont="1" applyFill="1" applyBorder="1" applyAlignment="1">
      <alignment horizontal="center" vertical="center"/>
    </xf>
    <xf numFmtId="0" fontId="43" fillId="0" borderId="43" xfId="0" applyFont="1" applyFill="1" applyBorder="1"/>
    <xf numFmtId="0" fontId="47" fillId="16" borderId="26" xfId="1" applyFont="1" applyFill="1" applyBorder="1" applyAlignment="1" applyProtection="1">
      <alignment horizontal="center" vertical="center"/>
      <protection hidden="1"/>
    </xf>
    <xf numFmtId="0" fontId="47" fillId="16" borderId="26" xfId="1" applyFont="1" applyFill="1" applyBorder="1" applyAlignment="1" applyProtection="1">
      <alignment horizontal="center" vertical="center" wrapText="1"/>
      <protection hidden="1"/>
    </xf>
    <xf numFmtId="0" fontId="47" fillId="16" borderId="27" xfId="1" applyFont="1" applyFill="1" applyBorder="1" applyAlignment="1" applyProtection="1">
      <alignment horizontal="center" vertical="center"/>
      <protection hidden="1"/>
    </xf>
    <xf numFmtId="0" fontId="52" fillId="16" borderId="16" xfId="0" applyFont="1" applyFill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1" fillId="0" borderId="11" xfId="0" applyFont="1" applyBorder="1"/>
    <xf numFmtId="0" fontId="51" fillId="0" borderId="39" xfId="0" applyFont="1" applyBorder="1"/>
    <xf numFmtId="0" fontId="51" fillId="0" borderId="42" xfId="0" applyFont="1" applyBorder="1"/>
    <xf numFmtId="0" fontId="43" fillId="0" borderId="11" xfId="0" applyFont="1" applyFill="1" applyBorder="1"/>
    <xf numFmtId="0" fontId="54" fillId="0" borderId="46" xfId="0" applyFont="1" applyBorder="1" applyAlignment="1">
      <alignment horizontal="center"/>
    </xf>
    <xf numFmtId="0" fontId="51" fillId="0" borderId="46" xfId="0" applyFont="1" applyBorder="1"/>
    <xf numFmtId="0" fontId="43" fillId="16" borderId="0" xfId="0" applyFont="1" applyFill="1" applyBorder="1"/>
    <xf numFmtId="0" fontId="54" fillId="0" borderId="33" xfId="0" applyFont="1" applyBorder="1" applyAlignment="1">
      <alignment horizontal="center"/>
    </xf>
    <xf numFmtId="0" fontId="51" fillId="0" borderId="33" xfId="0" applyFont="1" applyBorder="1"/>
    <xf numFmtId="0" fontId="51" fillId="16" borderId="17" xfId="0" applyFont="1" applyFill="1" applyBorder="1"/>
    <xf numFmtId="0" fontId="55" fillId="16" borderId="28" xfId="0" applyFont="1" applyFill="1" applyBorder="1" applyAlignment="1">
      <alignment horizontal="center"/>
    </xf>
    <xf numFmtId="0" fontId="50" fillId="17" borderId="11" xfId="0" applyFont="1" applyFill="1" applyBorder="1"/>
    <xf numFmtId="0" fontId="50" fillId="17" borderId="39" xfId="0" applyFont="1" applyFill="1" applyBorder="1"/>
    <xf numFmtId="0" fontId="50" fillId="17" borderId="42" xfId="0" applyFont="1" applyFill="1" applyBorder="1"/>
    <xf numFmtId="0" fontId="43" fillId="15" borderId="42" xfId="0" applyFont="1" applyFill="1" applyBorder="1"/>
    <xf numFmtId="0" fontId="51" fillId="14" borderId="0" xfId="0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42" xfId="0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43" fillId="15" borderId="11" xfId="0" applyFont="1" applyFill="1" applyBorder="1" applyAlignment="1">
      <alignment wrapText="1"/>
    </xf>
    <xf numFmtId="0" fontId="43" fillId="15" borderId="39" xfId="0" applyFont="1" applyFill="1" applyBorder="1" applyAlignment="1">
      <alignment wrapText="1"/>
    </xf>
    <xf numFmtId="0" fontId="43" fillId="15" borderId="42" xfId="0" applyFont="1" applyFill="1" applyBorder="1" applyAlignment="1">
      <alignment wrapText="1"/>
    </xf>
    <xf numFmtId="0" fontId="53" fillId="0" borderId="42" xfId="0" applyFont="1" applyBorder="1" applyAlignment="1">
      <alignment horizontal="center"/>
    </xf>
    <xf numFmtId="0" fontId="51" fillId="14" borderId="42" xfId="0" applyFont="1" applyFill="1" applyBorder="1" applyAlignment="1">
      <alignment horizontal="center"/>
    </xf>
    <xf numFmtId="3" fontId="30" fillId="0" borderId="39" xfId="1" applyNumberFormat="1" applyFont="1" applyFill="1" applyBorder="1" applyAlignment="1" applyProtection="1">
      <alignment horizontal="center" vertical="center"/>
      <protection hidden="1"/>
    </xf>
    <xf numFmtId="2" fontId="51" fillId="0" borderId="11" xfId="1" applyNumberFormat="1" applyFont="1" applyBorder="1" applyAlignment="1" applyProtection="1">
      <alignment horizontal="center" vertical="center"/>
      <protection hidden="1"/>
    </xf>
    <xf numFmtId="2" fontId="51" fillId="0" borderId="39" xfId="1" applyNumberFormat="1" applyFont="1" applyBorder="1" applyAlignment="1" applyProtection="1">
      <alignment horizontal="center" vertical="center"/>
      <protection hidden="1"/>
    </xf>
    <xf numFmtId="2" fontId="51" fillId="0" borderId="42" xfId="1" applyNumberFormat="1" applyFont="1" applyBorder="1" applyAlignment="1" applyProtection="1">
      <alignment horizontal="center" vertical="center"/>
      <protection hidden="1"/>
    </xf>
    <xf numFmtId="2" fontId="51" fillId="16" borderId="27" xfId="1" applyNumberFormat="1" applyFont="1" applyFill="1" applyBorder="1" applyAlignment="1" applyProtection="1">
      <alignment horizontal="center" vertical="center"/>
      <protection hidden="1"/>
    </xf>
    <xf numFmtId="2" fontId="51" fillId="0" borderId="46" xfId="1" applyNumberFormat="1" applyFont="1" applyBorder="1" applyAlignment="1" applyProtection="1">
      <alignment horizontal="center" vertical="center"/>
      <protection hidden="1"/>
    </xf>
    <xf numFmtId="2" fontId="51" fillId="16" borderId="18" xfId="1" applyNumberFormat="1" applyFont="1" applyFill="1" applyBorder="1" applyAlignment="1" applyProtection="1">
      <alignment horizontal="center" vertical="center"/>
      <protection hidden="1"/>
    </xf>
    <xf numFmtId="2" fontId="51" fillId="0" borderId="33" xfId="1" applyNumberFormat="1" applyFont="1" applyBorder="1" applyAlignment="1" applyProtection="1">
      <alignment horizontal="center" vertical="center"/>
      <protection hidden="1"/>
    </xf>
    <xf numFmtId="2" fontId="51" fillId="16" borderId="22" xfId="1" applyNumberFormat="1" applyFont="1" applyFill="1" applyBorder="1" applyAlignment="1" applyProtection="1">
      <alignment horizontal="center" vertical="center"/>
      <protection hidden="1"/>
    </xf>
    <xf numFmtId="2" fontId="51" fillId="0" borderId="21" xfId="1" applyNumberFormat="1" applyFont="1" applyBorder="1" applyAlignment="1" applyProtection="1">
      <alignment horizontal="center" vertical="center"/>
      <protection hidden="1"/>
    </xf>
    <xf numFmtId="2" fontId="51" fillId="0" borderId="52" xfId="1" applyNumberFormat="1" applyFont="1" applyBorder="1" applyAlignment="1" applyProtection="1">
      <alignment horizontal="center" vertical="center"/>
      <protection hidden="1"/>
    </xf>
    <xf numFmtId="2" fontId="51" fillId="0" borderId="51" xfId="1" applyNumberFormat="1" applyFont="1" applyBorder="1" applyAlignment="1" applyProtection="1">
      <alignment horizontal="center" vertical="center"/>
      <protection hidden="1"/>
    </xf>
    <xf numFmtId="2" fontId="30" fillId="0" borderId="21" xfId="1" applyNumberFormat="1" applyFont="1" applyFill="1" applyBorder="1" applyAlignment="1" applyProtection="1">
      <alignment horizontal="center" vertical="center"/>
      <protection hidden="1"/>
    </xf>
    <xf numFmtId="2" fontId="30" fillId="0" borderId="52" xfId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0" fontId="35" fillId="0" borderId="0" xfId="1" applyFont="1" applyFill="1" applyBorder="1" applyAlignment="1" applyProtection="1">
      <alignment horizontal="right"/>
      <protection hidden="1"/>
    </xf>
    <xf numFmtId="1" fontId="30" fillId="0" borderId="60" xfId="1" applyNumberFormat="1" applyFont="1" applyFill="1" applyBorder="1" applyAlignment="1" applyProtection="1">
      <alignment horizontal="center" vertical="center"/>
      <protection hidden="1"/>
    </xf>
    <xf numFmtId="2" fontId="30" fillId="0" borderId="54" xfId="1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/>
    <xf numFmtId="0" fontId="57" fillId="18" borderId="12" xfId="1" applyFont="1" applyFill="1" applyBorder="1" applyAlignment="1" applyProtection="1">
      <alignment horizontal="center" vertical="center"/>
      <protection hidden="1"/>
    </xf>
    <xf numFmtId="0" fontId="33" fillId="0" borderId="37" xfId="1" applyFont="1" applyFill="1" applyBorder="1" applyAlignment="1" applyProtection="1">
      <alignment horizontal="center" vertical="center"/>
      <protection hidden="1"/>
    </xf>
    <xf numFmtId="0" fontId="33" fillId="0" borderId="41" xfId="1" applyFont="1" applyFill="1" applyBorder="1" applyAlignment="1" applyProtection="1">
      <alignment horizontal="center" vertical="center"/>
      <protection hidden="1"/>
    </xf>
    <xf numFmtId="166" fontId="34" fillId="0" borderId="52" xfId="1" applyNumberFormat="1" applyFont="1" applyFill="1" applyBorder="1" applyAlignment="1" applyProtection="1">
      <protection hidden="1"/>
    </xf>
    <xf numFmtId="166" fontId="34" fillId="0" borderId="51" xfId="1" applyNumberFormat="1" applyFont="1" applyFill="1" applyBorder="1" applyAlignment="1" applyProtection="1">
      <protection hidden="1"/>
    </xf>
    <xf numFmtId="0" fontId="34" fillId="18" borderId="61" xfId="1" applyFont="1" applyFill="1" applyBorder="1" applyAlignment="1" applyProtection="1">
      <alignment horizontal="center"/>
      <protection hidden="1"/>
    </xf>
    <xf numFmtId="0" fontId="33" fillId="0" borderId="47" xfId="1" applyFont="1" applyFill="1" applyBorder="1" applyAlignment="1" applyProtection="1">
      <alignment horizontal="center" vertical="center"/>
      <protection hidden="1"/>
    </xf>
    <xf numFmtId="0" fontId="33" fillId="0" borderId="63" xfId="1" applyFont="1" applyFill="1" applyBorder="1" applyAlignment="1" applyProtection="1">
      <alignment horizontal="center" vertical="center"/>
      <protection hidden="1"/>
    </xf>
    <xf numFmtId="0" fontId="34" fillId="18" borderId="11" xfId="1" applyFont="1" applyFill="1" applyBorder="1" applyAlignment="1" applyProtection="1">
      <protection hidden="1"/>
    </xf>
    <xf numFmtId="166" fontId="34" fillId="0" borderId="39" xfId="1" applyNumberFormat="1" applyFont="1" applyFill="1" applyBorder="1" applyAlignment="1" applyProtection="1">
      <protection hidden="1"/>
    </xf>
    <xf numFmtId="166" fontId="34" fillId="0" borderId="42" xfId="1" applyNumberFormat="1" applyFont="1" applyFill="1" applyBorder="1" applyAlignment="1" applyProtection="1">
      <protection hidden="1"/>
    </xf>
    <xf numFmtId="0" fontId="34" fillId="18" borderId="11" xfId="1" applyFont="1" applyFill="1" applyBorder="1" applyAlignment="1" applyProtection="1">
      <alignment horizontal="center" vertical="center" wrapText="1"/>
      <protection hidden="1"/>
    </xf>
    <xf numFmtId="0" fontId="33" fillId="0" borderId="58" xfId="0" applyFont="1" applyBorder="1"/>
    <xf numFmtId="0" fontId="34" fillId="0" borderId="58" xfId="0" applyFont="1" applyBorder="1"/>
    <xf numFmtId="1" fontId="34" fillId="0" borderId="39" xfId="1" applyNumberFormat="1" applyFont="1" applyFill="1" applyBorder="1" applyAlignment="1" applyProtection="1">
      <protection hidden="1"/>
    </xf>
    <xf numFmtId="1" fontId="34" fillId="0" borderId="42" xfId="1" applyNumberFormat="1" applyFont="1" applyFill="1" applyBorder="1" applyAlignment="1" applyProtection="1">
      <protection hidden="1"/>
    </xf>
    <xf numFmtId="0" fontId="34" fillId="18" borderId="21" xfId="1" applyFont="1" applyFill="1" applyBorder="1" applyAlignment="1" applyProtection="1">
      <alignment horizontal="center" vertical="center" wrapText="1"/>
      <protection hidden="1"/>
    </xf>
    <xf numFmtId="2" fontId="34" fillId="0" borderId="58" xfId="0" applyNumberFormat="1" applyFont="1" applyBorder="1"/>
    <xf numFmtId="0" fontId="58" fillId="0" borderId="23" xfId="0" applyFont="1" applyBorder="1" applyAlignment="1">
      <alignment horizontal="left" vertical="center"/>
    </xf>
    <xf numFmtId="0" fontId="58" fillId="0" borderId="40" xfId="0" applyFont="1" applyBorder="1" applyAlignment="1">
      <alignment horizontal="left" vertical="center"/>
    </xf>
    <xf numFmtId="0" fontId="58" fillId="0" borderId="43" xfId="0" applyFont="1" applyBorder="1" applyAlignment="1">
      <alignment horizontal="left" vertical="center"/>
    </xf>
    <xf numFmtId="0" fontId="61" fillId="0" borderId="16" xfId="0" applyFont="1" applyBorder="1" applyAlignment="1">
      <alignment horizontal="left" vertical="center"/>
    </xf>
    <xf numFmtId="0" fontId="51" fillId="0" borderId="11" xfId="1" applyFont="1" applyBorder="1" applyAlignment="1" applyProtection="1">
      <alignment horizontal="center" vertical="center"/>
      <protection locked="0" hidden="1"/>
    </xf>
    <xf numFmtId="0" fontId="51" fillId="0" borderId="39" xfId="1" applyFont="1" applyBorder="1" applyAlignment="1" applyProtection="1">
      <alignment horizontal="center" vertical="center"/>
      <protection locked="0" hidden="1"/>
    </xf>
    <xf numFmtId="0" fontId="51" fillId="0" borderId="42" xfId="1" applyFont="1" applyBorder="1" applyAlignment="1" applyProtection="1">
      <alignment horizontal="center" vertical="center"/>
      <protection locked="0" hidden="1"/>
    </xf>
    <xf numFmtId="0" fontId="51" fillId="16" borderId="26" xfId="1" applyFont="1" applyFill="1" applyBorder="1" applyAlignment="1" applyProtection="1">
      <alignment horizontal="center" vertical="center"/>
      <protection locked="0" hidden="1"/>
    </xf>
    <xf numFmtId="0" fontId="51" fillId="0" borderId="46" xfId="1" applyFont="1" applyBorder="1" applyAlignment="1" applyProtection="1">
      <alignment horizontal="center" vertical="center"/>
      <protection locked="0" hidden="1"/>
    </xf>
    <xf numFmtId="0" fontId="51" fillId="16" borderId="17" xfId="1" applyFont="1" applyFill="1" applyBorder="1" applyAlignment="1" applyProtection="1">
      <alignment horizontal="center" vertical="center"/>
      <protection locked="0" hidden="1"/>
    </xf>
    <xf numFmtId="0" fontId="51" fillId="0" borderId="33" xfId="1" applyFont="1" applyBorder="1" applyAlignment="1" applyProtection="1">
      <alignment horizontal="center" vertical="center"/>
      <protection locked="0" hidden="1"/>
    </xf>
    <xf numFmtId="0" fontId="51" fillId="16" borderId="0" xfId="1" applyFont="1" applyFill="1" applyBorder="1" applyAlignment="1" applyProtection="1">
      <alignment horizontal="center" vertical="center"/>
      <protection locked="0" hidden="1"/>
    </xf>
    <xf numFmtId="2" fontId="0" fillId="0" borderId="10" xfId="0" applyNumberFormat="1" applyBorder="1"/>
    <xf numFmtId="0" fontId="48" fillId="0" borderId="57" xfId="1" applyFont="1" applyBorder="1" applyAlignment="1" applyProtection="1">
      <alignment horizontal="center" vertical="center"/>
      <protection hidden="1"/>
    </xf>
    <xf numFmtId="0" fontId="48" fillId="0" borderId="58" xfId="1" applyFont="1" applyBorder="1" applyAlignment="1" applyProtection="1">
      <alignment horizontal="center" vertical="center"/>
      <protection hidden="1"/>
    </xf>
    <xf numFmtId="0" fontId="48" fillId="0" borderId="58" xfId="1" applyFont="1" applyBorder="1" applyAlignment="1" applyProtection="1">
      <alignment horizontal="center" vertical="center" wrapText="1"/>
      <protection hidden="1"/>
    </xf>
    <xf numFmtId="1" fontId="51" fillId="0" borderId="39" xfId="1" applyNumberFormat="1" applyFont="1" applyBorder="1" applyAlignment="1" applyProtection="1">
      <alignment horizontal="center" vertical="center"/>
      <protection locked="0" hidden="1"/>
    </xf>
    <xf numFmtId="0" fontId="51" fillId="0" borderId="39" xfId="1" applyFont="1" applyBorder="1" applyAlignment="1" applyProtection="1">
      <alignment horizontal="center" vertical="center"/>
      <protection hidden="1"/>
    </xf>
    <xf numFmtId="0" fontId="51" fillId="16" borderId="26" xfId="1" applyFont="1" applyFill="1" applyBorder="1" applyAlignment="1" applyProtection="1">
      <alignment horizontal="center" vertical="center"/>
      <protection hidden="1"/>
    </xf>
    <xf numFmtId="0" fontId="43" fillId="0" borderId="12" xfId="0" applyFont="1" applyFill="1" applyBorder="1" applyAlignment="1" applyProtection="1">
      <alignment vertical="center"/>
    </xf>
    <xf numFmtId="0" fontId="43" fillId="0" borderId="37" xfId="0" applyFont="1" applyFill="1" applyBorder="1" applyAlignment="1" applyProtection="1">
      <alignment vertical="center"/>
    </xf>
    <xf numFmtId="0" fontId="43" fillId="0" borderId="41" xfId="0" applyFont="1" applyFill="1" applyBorder="1" applyAlignment="1" applyProtection="1">
      <alignment vertical="center"/>
    </xf>
    <xf numFmtId="0" fontId="43" fillId="0" borderId="49" xfId="0" applyFont="1" applyFill="1" applyBorder="1" applyAlignment="1" applyProtection="1">
      <alignment vertical="center"/>
    </xf>
    <xf numFmtId="0" fontId="43" fillId="0" borderId="19" xfId="0" applyFont="1" applyFill="1" applyBorder="1" applyAlignment="1" applyProtection="1">
      <alignment vertical="center"/>
    </xf>
    <xf numFmtId="0" fontId="43" fillId="0" borderId="65" xfId="0" applyFont="1" applyBorder="1"/>
    <xf numFmtId="0" fontId="0" fillId="0" borderId="66" xfId="0" applyBorder="1"/>
    <xf numFmtId="165" fontId="36" fillId="0" borderId="25" xfId="1" applyNumberFormat="1" applyFont="1" applyFill="1" applyBorder="1" applyAlignment="1" applyProtection="1">
      <alignment horizontal="center" vertical="top"/>
      <protection hidden="1"/>
    </xf>
    <xf numFmtId="165" fontId="36" fillId="0" borderId="26" xfId="1" applyNumberFormat="1" applyFont="1" applyFill="1" applyBorder="1" applyAlignment="1" applyProtection="1">
      <alignment horizontal="center" vertical="top"/>
      <protection hidden="1"/>
    </xf>
    <xf numFmtId="165" fontId="36" fillId="0" borderId="27" xfId="1" applyNumberFormat="1" applyFont="1" applyFill="1" applyBorder="1" applyAlignment="1" applyProtection="1">
      <alignment horizontal="center" vertical="top"/>
      <protection hidden="1"/>
    </xf>
    <xf numFmtId="0" fontId="34" fillId="0" borderId="12" xfId="1" applyFont="1" applyFill="1" applyBorder="1" applyAlignment="1" applyProtection="1">
      <alignment horizontal="center" vertical="center"/>
      <protection hidden="1"/>
    </xf>
    <xf numFmtId="0" fontId="34" fillId="0" borderId="36" xfId="1" applyFont="1" applyFill="1" applyBorder="1" applyAlignment="1" applyProtection="1">
      <alignment horizontal="center" vertical="center"/>
      <protection hidden="1"/>
    </xf>
    <xf numFmtId="0" fontId="34" fillId="0" borderId="37" xfId="1" applyFont="1" applyFill="1" applyBorder="1" applyAlignment="1" applyProtection="1">
      <alignment horizontal="center" vertical="center"/>
      <protection hidden="1"/>
    </xf>
    <xf numFmtId="0" fontId="34" fillId="0" borderId="38" xfId="1" applyFont="1" applyFill="1" applyBorder="1" applyAlignment="1" applyProtection="1">
      <alignment horizontal="center" vertical="center"/>
      <protection hidden="1"/>
    </xf>
    <xf numFmtId="0" fontId="34" fillId="0" borderId="49" xfId="1" applyFont="1" applyFill="1" applyBorder="1" applyAlignment="1" applyProtection="1">
      <alignment horizontal="center" vertical="center"/>
      <protection hidden="1"/>
    </xf>
    <xf numFmtId="0" fontId="34" fillId="0" borderId="59" xfId="1" applyFont="1" applyFill="1" applyBorder="1" applyAlignment="1" applyProtection="1">
      <alignment horizontal="center" vertical="center"/>
      <protection hidden="1"/>
    </xf>
    <xf numFmtId="165" fontId="45" fillId="0" borderId="34" xfId="1" applyNumberFormat="1" applyFont="1" applyFill="1" applyBorder="1" applyAlignment="1" applyProtection="1">
      <alignment horizontal="center" vertical="top"/>
      <protection hidden="1"/>
    </xf>
    <xf numFmtId="165" fontId="45" fillId="0" borderId="35" xfId="1" applyNumberFormat="1" applyFont="1" applyFill="1" applyBorder="1" applyAlignment="1" applyProtection="1">
      <alignment horizontal="center" vertical="top"/>
      <protection hidden="1"/>
    </xf>
    <xf numFmtId="165" fontId="45" fillId="0" borderId="29" xfId="1" applyNumberFormat="1" applyFont="1" applyFill="1" applyBorder="1" applyAlignment="1" applyProtection="1">
      <alignment horizontal="center" vertical="top"/>
      <protection hidden="1"/>
    </xf>
    <xf numFmtId="9" fontId="56" fillId="0" borderId="34" xfId="88" applyNumberFormat="1" applyFont="1" applyFill="1" applyBorder="1" applyAlignment="1" applyProtection="1">
      <alignment horizontal="center"/>
      <protection hidden="1"/>
    </xf>
    <xf numFmtId="9" fontId="56" fillId="0" borderId="35" xfId="88" applyNumberFormat="1" applyFont="1" applyFill="1" applyBorder="1" applyAlignment="1" applyProtection="1">
      <alignment horizontal="center"/>
      <protection hidden="1"/>
    </xf>
    <xf numFmtId="9" fontId="56" fillId="0" borderId="29" xfId="88" applyNumberFormat="1" applyFont="1" applyFill="1" applyBorder="1" applyAlignment="1" applyProtection="1">
      <alignment horizontal="center"/>
      <protection hidden="1"/>
    </xf>
    <xf numFmtId="0" fontId="32" fillId="13" borderId="48" xfId="1" applyFont="1" applyFill="1" applyBorder="1" applyAlignment="1" applyProtection="1">
      <alignment horizontal="center" vertical="center"/>
      <protection hidden="1"/>
    </xf>
    <xf numFmtId="0" fontId="32" fillId="13" borderId="45" xfId="1" applyFont="1" applyFill="1" applyBorder="1" applyAlignment="1" applyProtection="1">
      <alignment horizontal="center" vertical="center"/>
      <protection hidden="1"/>
    </xf>
    <xf numFmtId="0" fontId="32" fillId="13" borderId="54" xfId="1" applyFont="1" applyFill="1" applyBorder="1" applyAlignment="1" applyProtection="1">
      <alignment horizontal="center" vertical="center"/>
      <protection hidden="1"/>
    </xf>
    <xf numFmtId="1" fontId="22" fillId="0" borderId="47" xfId="1" applyNumberFormat="1" applyBorder="1" applyAlignment="1" applyProtection="1">
      <alignment horizontal="center"/>
      <protection locked="0" hidden="1"/>
    </xf>
    <xf numFmtId="1" fontId="22" fillId="0" borderId="44" xfId="1" applyNumberFormat="1" applyBorder="1" applyAlignment="1" applyProtection="1">
      <alignment horizontal="center"/>
      <protection locked="0" hidden="1"/>
    </xf>
    <xf numFmtId="1" fontId="22" fillId="0" borderId="52" xfId="1" applyNumberFormat="1" applyBorder="1" applyAlignment="1" applyProtection="1">
      <alignment horizontal="center"/>
      <protection locked="0" hidden="1"/>
    </xf>
    <xf numFmtId="14" fontId="23" fillId="0" borderId="12" xfId="1" applyNumberFormat="1" applyFont="1" applyBorder="1" applyAlignment="1" applyProtection="1">
      <alignment horizontal="center" vertical="center"/>
      <protection hidden="1"/>
    </xf>
    <xf numFmtId="14" fontId="23" fillId="0" borderId="14" xfId="1" applyNumberFormat="1" applyFont="1" applyBorder="1" applyAlignment="1" applyProtection="1">
      <alignment horizontal="center" vertical="center"/>
      <protection hidden="1"/>
    </xf>
    <xf numFmtId="0" fontId="42" fillId="0" borderId="15" xfId="1" applyFont="1" applyBorder="1" applyAlignment="1" applyProtection="1">
      <alignment horizontal="center" vertical="center" wrapText="1"/>
      <protection hidden="1"/>
    </xf>
    <xf numFmtId="0" fontId="42" fillId="0" borderId="19" xfId="1" applyFont="1" applyBorder="1" applyAlignment="1" applyProtection="1">
      <alignment horizontal="center" vertical="center" wrapText="1"/>
      <protection hidden="1"/>
    </xf>
    <xf numFmtId="0" fontId="42" fillId="0" borderId="20" xfId="1" applyFont="1" applyBorder="1" applyAlignment="1" applyProtection="1">
      <alignment horizontal="center" vertical="center" wrapText="1"/>
      <protection hidden="1"/>
    </xf>
    <xf numFmtId="0" fontId="22" fillId="0" borderId="30" xfId="1" applyFont="1" applyBorder="1" applyAlignment="1" applyProtection="1">
      <alignment horizontal="center" vertical="center" wrapText="1"/>
      <protection hidden="1"/>
    </xf>
    <xf numFmtId="0" fontId="22" fillId="0" borderId="26" xfId="1" applyFont="1" applyBorder="1" applyAlignment="1" applyProtection="1">
      <alignment horizontal="center" vertical="center" wrapText="1"/>
      <protection hidden="1"/>
    </xf>
    <xf numFmtId="0" fontId="22" fillId="0" borderId="27" xfId="1" applyFont="1" applyBorder="1" applyAlignment="1" applyProtection="1">
      <alignment horizontal="center" vertical="center" wrapText="1"/>
      <protection hidden="1"/>
    </xf>
    <xf numFmtId="0" fontId="22" fillId="0" borderId="31" xfId="1" applyFont="1" applyBorder="1" applyAlignment="1" applyProtection="1">
      <alignment horizontal="center" vertical="center" wrapText="1"/>
      <protection hidden="1"/>
    </xf>
    <xf numFmtId="0" fontId="22" fillId="0" borderId="24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6" fillId="0" borderId="47" xfId="20" applyFont="1" applyBorder="1" applyAlignment="1" applyProtection="1">
      <alignment horizontal="center" vertical="center"/>
      <protection hidden="1"/>
    </xf>
    <xf numFmtId="0" fontId="26" fillId="0" borderId="44" xfId="20" applyFont="1" applyBorder="1" applyAlignment="1" applyProtection="1">
      <alignment horizontal="center" vertical="center"/>
      <protection hidden="1"/>
    </xf>
    <xf numFmtId="0" fontId="26" fillId="0" borderId="52" xfId="20" applyFont="1" applyBorder="1" applyAlignment="1" applyProtection="1">
      <alignment horizontal="center" vertical="center"/>
      <protection hidden="1"/>
    </xf>
    <xf numFmtId="1" fontId="22" fillId="0" borderId="47" xfId="1" applyNumberFormat="1" applyBorder="1" applyAlignment="1" applyProtection="1">
      <alignment horizontal="left"/>
      <protection locked="0" hidden="1"/>
    </xf>
    <xf numFmtId="1" fontId="22" fillId="0" borderId="44" xfId="1" applyNumberFormat="1" applyBorder="1" applyAlignment="1" applyProtection="1">
      <alignment horizontal="left"/>
      <protection locked="0" hidden="1"/>
    </xf>
    <xf numFmtId="1" fontId="22" fillId="0" borderId="52" xfId="1" applyNumberFormat="1" applyBorder="1" applyAlignment="1" applyProtection="1">
      <alignment horizontal="left"/>
      <protection locked="0" hidden="1"/>
    </xf>
    <xf numFmtId="0" fontId="35" fillId="0" borderId="0" xfId="1" applyFont="1" applyFill="1" applyBorder="1" applyAlignment="1" applyProtection="1">
      <alignment horizontal="right" vertical="top"/>
      <protection hidden="1"/>
    </xf>
    <xf numFmtId="0" fontId="59" fillId="16" borderId="25" xfId="0" applyFont="1" applyFill="1" applyBorder="1" applyAlignment="1">
      <alignment horizontal="center" vertical="center"/>
    </xf>
    <xf numFmtId="0" fontId="59" fillId="16" borderId="26" xfId="0" applyFont="1" applyFill="1" applyBorder="1" applyAlignment="1">
      <alignment horizontal="center" vertical="center"/>
    </xf>
    <xf numFmtId="0" fontId="59" fillId="16" borderId="27" xfId="0" applyFont="1" applyFill="1" applyBorder="1" applyAlignment="1">
      <alignment horizontal="center" vertical="center"/>
    </xf>
    <xf numFmtId="0" fontId="59" fillId="16" borderId="34" xfId="0" applyFont="1" applyFill="1" applyBorder="1" applyAlignment="1">
      <alignment horizontal="center" vertical="center"/>
    </xf>
    <xf numFmtId="0" fontId="59" fillId="16" borderId="35" xfId="0" applyFont="1" applyFill="1" applyBorder="1" applyAlignment="1">
      <alignment horizontal="center" vertical="center"/>
    </xf>
    <xf numFmtId="0" fontId="59" fillId="16" borderId="29" xfId="0" applyFont="1" applyFill="1" applyBorder="1" applyAlignment="1">
      <alignment horizontal="center" vertical="center"/>
    </xf>
    <xf numFmtId="0" fontId="58" fillId="0" borderId="16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60" fillId="0" borderId="16" xfId="20" applyFont="1" applyBorder="1" applyAlignment="1">
      <alignment horizontal="center" vertical="center"/>
      <protection locked="0"/>
    </xf>
    <xf numFmtId="0" fontId="60" fillId="0" borderId="17" xfId="20" applyFont="1" applyBorder="1" applyAlignment="1">
      <alignment horizontal="center" vertical="center"/>
      <protection locked="0"/>
    </xf>
    <xf numFmtId="0" fontId="60" fillId="0" borderId="18" xfId="20" applyFont="1" applyBorder="1" applyAlignment="1">
      <alignment horizontal="center" vertical="center"/>
      <protection locked="0"/>
    </xf>
    <xf numFmtId="0" fontId="61" fillId="0" borderId="16" xfId="0" applyFont="1" applyBorder="1" applyAlignment="1" applyProtection="1">
      <alignment horizontal="center" vertical="center"/>
      <protection locked="0"/>
    </xf>
    <xf numFmtId="0" fontId="61" fillId="0" borderId="17" xfId="0" applyFont="1" applyBorder="1" applyAlignment="1" applyProtection="1">
      <alignment horizontal="center" vertical="center"/>
      <protection locked="0"/>
    </xf>
    <xf numFmtId="0" fontId="61" fillId="0" borderId="18" xfId="0" applyFont="1" applyBorder="1" applyAlignment="1" applyProtection="1">
      <alignment horizontal="center" vertical="center"/>
      <protection locked="0"/>
    </xf>
    <xf numFmtId="0" fontId="58" fillId="0" borderId="25" xfId="0" applyFont="1" applyBorder="1" applyAlignment="1">
      <alignment horizontal="left" vertical="center"/>
    </xf>
    <xf numFmtId="0" fontId="58" fillId="0" borderId="34" xfId="0" applyFont="1" applyBorder="1" applyAlignment="1">
      <alignment horizontal="left" vertical="center"/>
    </xf>
    <xf numFmtId="0" fontId="58" fillId="0" borderId="23" xfId="0" applyFont="1" applyBorder="1" applyAlignment="1">
      <alignment horizontal="center" vertical="center"/>
    </xf>
    <xf numFmtId="0" fontId="58" fillId="0" borderId="62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43" xfId="0" applyFont="1" applyBorder="1" applyAlignment="1">
      <alignment horizontal="center" vertical="center"/>
    </xf>
    <xf numFmtId="0" fontId="58" fillId="0" borderId="64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58" fillId="0" borderId="28" xfId="0" applyFont="1" applyBorder="1" applyAlignment="1">
      <alignment horizontal="left" vertical="center"/>
    </xf>
    <xf numFmtId="0" fontId="58" fillId="0" borderId="23" xfId="0" applyFont="1" applyBorder="1" applyAlignment="1" applyProtection="1">
      <alignment horizontal="center" vertical="center" wrapText="1"/>
      <protection locked="0"/>
    </xf>
    <xf numFmtId="0" fontId="58" fillId="0" borderId="62" xfId="0" applyFont="1" applyBorder="1" applyAlignment="1" applyProtection="1">
      <alignment horizontal="center" vertical="center"/>
      <protection locked="0"/>
    </xf>
    <xf numFmtId="0" fontId="58" fillId="0" borderId="21" xfId="0" applyFont="1" applyBorder="1" applyAlignment="1" applyProtection="1">
      <alignment horizontal="center" vertical="center"/>
      <protection locked="0"/>
    </xf>
    <xf numFmtId="0" fontId="58" fillId="0" borderId="40" xfId="0" applyFont="1" applyBorder="1" applyAlignment="1" applyProtection="1">
      <alignment horizontal="center" vertical="center"/>
      <protection locked="0"/>
    </xf>
    <xf numFmtId="0" fontId="58" fillId="0" borderId="44" xfId="0" applyFont="1" applyBorder="1" applyAlignment="1" applyProtection="1">
      <alignment horizontal="center" vertical="center"/>
      <protection locked="0"/>
    </xf>
    <xf numFmtId="0" fontId="58" fillId="0" borderId="52" xfId="0" applyFont="1" applyBorder="1" applyAlignment="1" applyProtection="1">
      <alignment horizontal="center" vertical="center"/>
      <protection locked="0"/>
    </xf>
    <xf numFmtId="0" fontId="58" fillId="0" borderId="43" xfId="0" applyFont="1" applyBorder="1" applyAlignment="1" applyProtection="1">
      <alignment horizontal="center" vertical="center"/>
      <protection locked="0"/>
    </xf>
    <xf numFmtId="0" fontId="58" fillId="0" borderId="64" xfId="0" applyFont="1" applyBorder="1" applyAlignment="1" applyProtection="1">
      <alignment horizontal="center" vertical="center"/>
      <protection locked="0"/>
    </xf>
    <xf numFmtId="0" fontId="58" fillId="0" borderId="51" xfId="0" applyFont="1" applyBorder="1" applyAlignment="1" applyProtection="1">
      <alignment horizontal="center" vertical="center"/>
      <protection locked="0"/>
    </xf>
    <xf numFmtId="0" fontId="51" fillId="0" borderId="11" xfId="1" applyFont="1" applyFill="1" applyBorder="1" applyAlignment="1" applyProtection="1">
      <alignment horizontal="center" vertical="top" wrapText="1"/>
      <protection hidden="1"/>
    </xf>
    <xf numFmtId="2" fontId="43" fillId="0" borderId="11" xfId="1" applyNumberFormat="1" applyFont="1" applyFill="1" applyBorder="1" applyAlignment="1" applyProtection="1">
      <alignment horizontal="center"/>
      <protection hidden="1"/>
    </xf>
    <xf numFmtId="0" fontId="51" fillId="0" borderId="39" xfId="1" applyFont="1" applyFill="1" applyBorder="1" applyAlignment="1" applyProtection="1">
      <alignment horizontal="center" vertical="top" wrapText="1"/>
      <protection hidden="1"/>
    </xf>
    <xf numFmtId="2" fontId="43" fillId="0" borderId="39" xfId="1" applyNumberFormat="1" applyFont="1" applyFill="1" applyBorder="1" applyAlignment="1" applyProtection="1">
      <alignment horizontal="center"/>
      <protection hidden="1"/>
    </xf>
    <xf numFmtId="0" fontId="51" fillId="0" borderId="60" xfId="1" applyFont="1" applyFill="1" applyBorder="1" applyAlignment="1" applyProtection="1">
      <alignment horizontal="center" vertical="top" wrapText="1"/>
      <protection hidden="1"/>
    </xf>
    <xf numFmtId="2" fontId="43" fillId="0" borderId="42" xfId="1" applyNumberFormat="1" applyFont="1" applyFill="1" applyBorder="1" applyAlignment="1" applyProtection="1">
      <alignment horizontal="center"/>
      <protection hidden="1"/>
    </xf>
    <xf numFmtId="2" fontId="43" fillId="0" borderId="21" xfId="1" applyNumberFormat="1" applyFont="1" applyFill="1" applyBorder="1" applyAlignment="1" applyProtection="1">
      <alignment horizontal="center"/>
      <protection hidden="1"/>
    </xf>
    <xf numFmtId="2" fontId="43" fillId="0" borderId="32" xfId="1" applyNumberFormat="1" applyFont="1" applyFill="1" applyBorder="1" applyAlignment="1" applyProtection="1">
      <alignment horizontal="center"/>
      <protection hidden="1"/>
    </xf>
    <xf numFmtId="2" fontId="43" fillId="0" borderId="52" xfId="1" applyNumberFormat="1" applyFont="1" applyFill="1" applyBorder="1" applyAlignment="1" applyProtection="1">
      <alignment horizontal="center"/>
      <protection hidden="1"/>
    </xf>
    <xf numFmtId="0" fontId="51" fillId="0" borderId="42" xfId="1" applyFont="1" applyFill="1" applyBorder="1" applyAlignment="1" applyProtection="1">
      <alignment horizontal="center" vertical="top" wrapText="1"/>
      <protection hidden="1"/>
    </xf>
    <xf numFmtId="2" fontId="43" fillId="0" borderId="51" xfId="1" applyNumberFormat="1" applyFont="1" applyFill="1" applyBorder="1" applyAlignment="1" applyProtection="1">
      <alignment horizontal="center"/>
      <protection hidden="1"/>
    </xf>
    <xf numFmtId="0" fontId="51" fillId="0" borderId="33" xfId="1" applyFont="1" applyFill="1" applyBorder="1" applyAlignment="1" applyProtection="1">
      <alignment horizontal="center" vertical="top" wrapText="1"/>
      <protection hidden="1"/>
    </xf>
    <xf numFmtId="0" fontId="43" fillId="16" borderId="26" xfId="0" applyFont="1" applyFill="1" applyBorder="1" applyAlignment="1" applyProtection="1">
      <protection hidden="1"/>
    </xf>
    <xf numFmtId="0" fontId="51" fillId="0" borderId="46" xfId="1" applyFont="1" applyFill="1" applyBorder="1" applyAlignment="1" applyProtection="1">
      <alignment horizontal="center" vertical="top" wrapText="1"/>
      <protection hidden="1"/>
    </xf>
    <xf numFmtId="2" fontId="43" fillId="0" borderId="46" xfId="1" applyNumberFormat="1" applyFont="1" applyFill="1" applyBorder="1" applyAlignment="1" applyProtection="1">
      <alignment horizontal="center"/>
      <protection hidden="1"/>
    </xf>
    <xf numFmtId="0" fontId="43" fillId="16" borderId="17" xfId="0" applyFont="1" applyFill="1" applyBorder="1" applyProtection="1">
      <protection hidden="1"/>
    </xf>
    <xf numFmtId="2" fontId="43" fillId="0" borderId="33" xfId="1" applyNumberFormat="1" applyFont="1" applyFill="1" applyBorder="1" applyAlignment="1" applyProtection="1">
      <alignment horizontal="center"/>
      <protection hidden="1"/>
    </xf>
    <xf numFmtId="0" fontId="43" fillId="16" borderId="26" xfId="0" applyFont="1" applyFill="1" applyBorder="1" applyProtection="1">
      <protection hidden="1"/>
    </xf>
    <xf numFmtId="0" fontId="43" fillId="0" borderId="11" xfId="0" applyFont="1" applyBorder="1" applyAlignment="1" applyProtection="1">
      <alignment horizontal="center" vertical="center"/>
      <protection hidden="1"/>
    </xf>
    <xf numFmtId="0" fontId="43" fillId="0" borderId="39" xfId="0" applyFont="1" applyBorder="1" applyAlignment="1" applyProtection="1">
      <alignment horizontal="center" vertical="center"/>
      <protection hidden="1"/>
    </xf>
    <xf numFmtId="0" fontId="43" fillId="0" borderId="42" xfId="0" applyFont="1" applyBorder="1" applyAlignment="1" applyProtection="1">
      <alignment horizontal="center" vertical="center"/>
      <protection hidden="1"/>
    </xf>
    <xf numFmtId="0" fontId="43" fillId="16" borderId="0" xfId="0" applyFont="1" applyFill="1" applyBorder="1" applyProtection="1">
      <protection hidden="1"/>
    </xf>
    <xf numFmtId="2" fontId="43" fillId="0" borderId="11" xfId="0" applyNumberFormat="1" applyFont="1" applyBorder="1" applyAlignment="1" applyProtection="1">
      <alignment horizontal="center" vertical="center"/>
      <protection hidden="1"/>
    </xf>
    <xf numFmtId="2" fontId="43" fillId="0" borderId="39" xfId="0" applyNumberFormat="1" applyFont="1" applyBorder="1" applyAlignment="1" applyProtection="1">
      <alignment horizontal="center" vertical="center"/>
      <protection hidden="1"/>
    </xf>
    <xf numFmtId="2" fontId="43" fillId="0" borderId="42" xfId="0" applyNumberFormat="1" applyFont="1" applyBorder="1" applyAlignment="1" applyProtection="1">
      <alignment horizontal="center" vertical="center"/>
      <protection hidden="1"/>
    </xf>
    <xf numFmtId="2" fontId="43" fillId="0" borderId="46" xfId="0" applyNumberFormat="1" applyFont="1" applyBorder="1" applyAlignment="1" applyProtection="1">
      <alignment horizontal="center" vertical="center"/>
      <protection hidden="1"/>
    </xf>
    <xf numFmtId="0" fontId="51" fillId="16" borderId="26" xfId="1" applyFont="1" applyFill="1" applyBorder="1" applyAlignment="1" applyProtection="1">
      <alignment horizontal="center" vertical="top" wrapText="1"/>
      <protection hidden="1"/>
    </xf>
    <xf numFmtId="2" fontId="46" fillId="16" borderId="26" xfId="1" applyNumberFormat="1" applyFont="1" applyFill="1" applyBorder="1" applyAlignment="1" applyProtection="1">
      <alignment horizontal="center"/>
      <protection hidden="1"/>
    </xf>
    <xf numFmtId="2" fontId="43" fillId="0" borderId="11" xfId="1" applyNumberFormat="1" applyFont="1" applyFill="1" applyBorder="1" applyAlignment="1" applyProtection="1">
      <alignment horizontal="center" vertical="center"/>
      <protection hidden="1"/>
    </xf>
    <xf numFmtId="2" fontId="43" fillId="0" borderId="39" xfId="1" applyNumberFormat="1" applyFont="1" applyFill="1" applyBorder="1" applyAlignment="1" applyProtection="1">
      <alignment horizontal="center" vertical="center"/>
      <protection hidden="1"/>
    </xf>
    <xf numFmtId="2" fontId="43" fillId="0" borderId="42" xfId="1" applyNumberFormat="1" applyFont="1" applyFill="1" applyBorder="1" applyAlignment="1" applyProtection="1">
      <alignment horizontal="center" vertical="center"/>
      <protection hidden="1"/>
    </xf>
    <xf numFmtId="0" fontId="47" fillId="16" borderId="26" xfId="20" applyFont="1" applyFill="1" applyBorder="1" applyAlignment="1" applyProtection="1">
      <alignment horizontal="center" vertical="center"/>
      <protection hidden="1"/>
    </xf>
    <xf numFmtId="2" fontId="51" fillId="16" borderId="26" xfId="20" applyNumberFormat="1" applyFont="1" applyFill="1" applyBorder="1" applyAlignment="1" applyProtection="1">
      <alignment horizontal="center" vertical="center"/>
      <protection hidden="1"/>
    </xf>
    <xf numFmtId="2" fontId="43" fillId="16" borderId="26" xfId="1" applyNumberFormat="1" applyFont="1" applyFill="1" applyBorder="1" applyAlignment="1" applyProtection="1">
      <alignment horizontal="center"/>
      <protection hidden="1"/>
    </xf>
    <xf numFmtId="2" fontId="43" fillId="0" borderId="23" xfId="1" applyNumberFormat="1" applyFont="1" applyFill="1" applyBorder="1" applyAlignment="1" applyProtection="1">
      <alignment horizontal="center"/>
      <protection hidden="1"/>
    </xf>
    <xf numFmtId="2" fontId="43" fillId="0" borderId="40" xfId="1" applyNumberFormat="1" applyFont="1" applyFill="1" applyBorder="1" applyAlignment="1" applyProtection="1">
      <alignment horizontal="center"/>
      <protection hidden="1"/>
    </xf>
    <xf numFmtId="2" fontId="43" fillId="0" borderId="43" xfId="1" applyNumberFormat="1" applyFont="1" applyFill="1" applyBorder="1" applyAlignment="1" applyProtection="1">
      <alignment horizontal="center"/>
      <protection hidden="1"/>
    </xf>
  </cellXfs>
  <cellStyles count="89">
    <cellStyle name="Excel Built-in Normal" xfId="1"/>
    <cellStyle name="Акцент1 2" xfId="2"/>
    <cellStyle name="Акцент1 3" xfId="3"/>
    <cellStyle name="Акцент2 2" xfId="4"/>
    <cellStyle name="Акцент2 3" xfId="5"/>
    <cellStyle name="Акцент3 2" xfId="6"/>
    <cellStyle name="Акцент3 3" xfId="7"/>
    <cellStyle name="Акцент4 2" xfId="8"/>
    <cellStyle name="Акцент4 3" xfId="9"/>
    <cellStyle name="Акцент5 2" xfId="10"/>
    <cellStyle name="Акцент5 3" xfId="11"/>
    <cellStyle name="Акцент6 2" xfId="12"/>
    <cellStyle name="Акцент6 3" xfId="13"/>
    <cellStyle name="Ввод  2" xfId="14"/>
    <cellStyle name="Ввод  3" xfId="15"/>
    <cellStyle name="Вывод 2" xfId="16"/>
    <cellStyle name="Вывод 3" xfId="17"/>
    <cellStyle name="Вычисление 2" xfId="18"/>
    <cellStyle name="Вычисление 3" xfId="19"/>
    <cellStyle name="Гиперссылка" xfId="20" builtinId="8"/>
    <cellStyle name="Гиперссылка 2" xfId="21"/>
    <cellStyle name="Гиперссылка 2 2" xfId="22"/>
    <cellStyle name="Гиперссылка 2 3" xfId="23"/>
    <cellStyle name="Гиперссылка 2 4" xfId="24"/>
    <cellStyle name="Гиперссылка 2 5" xfId="25"/>
    <cellStyle name="Гиперссылка 2 6" xfId="26"/>
    <cellStyle name="Гиперссылка 3" xfId="27"/>
    <cellStyle name="Гиперссылка 4" xfId="28"/>
    <cellStyle name="Гиперссылка 5" xfId="29"/>
    <cellStyle name="Гиперссылка 6" xfId="30"/>
    <cellStyle name="Денежный 2" xfId="31"/>
    <cellStyle name="Денежный 3" xfId="32"/>
    <cellStyle name="Денежный 4" xfId="33"/>
    <cellStyle name="Денежный 5" xfId="34"/>
    <cellStyle name="Денежный 6" xfId="35"/>
    <cellStyle name="Заголовок 1 2" xfId="36"/>
    <cellStyle name="Заголовок 1 3" xfId="37"/>
    <cellStyle name="Заголовок 2 2" xfId="38"/>
    <cellStyle name="Заголовок 2 3" xfId="39"/>
    <cellStyle name="Заголовок 3 2" xfId="40"/>
    <cellStyle name="Заголовок 3 3" xfId="41"/>
    <cellStyle name="Заголовок 4 2" xfId="42"/>
    <cellStyle name="Заголовок 4 3" xfId="43"/>
    <cellStyle name="Итог 2" xfId="44"/>
    <cellStyle name="Итог 3" xfId="45"/>
    <cellStyle name="Контрольная ячейка 2" xfId="46"/>
    <cellStyle name="Контрольная ячейка 3" xfId="47"/>
    <cellStyle name="Название 2" xfId="48"/>
    <cellStyle name="Название 3" xfId="49"/>
    <cellStyle name="Нейтральный 2" xfId="50"/>
    <cellStyle name="Нейтральный 3" xfId="51"/>
    <cellStyle name="Обычный" xfId="0" builtinId="0"/>
    <cellStyle name="Обычный 2" xfId="52"/>
    <cellStyle name="Обычный 2 2" xfId="53"/>
    <cellStyle name="Обычный 2 3" xfId="54"/>
    <cellStyle name="Обычный 2 4" xfId="55"/>
    <cellStyle name="Обычный 2 5" xfId="56"/>
    <cellStyle name="Обычный 2 6" xfId="57"/>
    <cellStyle name="Обычный 3" xfId="58"/>
    <cellStyle name="Обычный 3 2" xfId="59"/>
    <cellStyle name="Обычный 3 3" xfId="60"/>
    <cellStyle name="Обычный 3 4" xfId="61"/>
    <cellStyle name="Обычный 3 5" xfId="62"/>
    <cellStyle name="Обычный 3 6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ткрывавшаяся гиперссыл" xfId="69"/>
    <cellStyle name="Плохой 2" xfId="70"/>
    <cellStyle name="Плохой 3" xfId="71"/>
    <cellStyle name="Пояснение 2" xfId="72"/>
    <cellStyle name="Пояснение 3" xfId="73"/>
    <cellStyle name="Примечание 2" xfId="74"/>
    <cellStyle name="Примечание 3" xfId="75"/>
    <cellStyle name="Процентный" xfId="88" builtinId="5"/>
    <cellStyle name="Процентный 2" xfId="76"/>
    <cellStyle name="Процентный 2 2" xfId="77"/>
    <cellStyle name="Процентный 2 3" xfId="78"/>
    <cellStyle name="Процентный 2 4" xfId="79"/>
    <cellStyle name="Процентный 2 5" xfId="80"/>
    <cellStyle name="Процентный 2 6" xfId="81"/>
    <cellStyle name="Связанная ячейка 2" xfId="82"/>
    <cellStyle name="Связанная ячейка 3" xfId="83"/>
    <cellStyle name="Текст предупреждения 2" xfId="84"/>
    <cellStyle name="Текст предупреждения 3" xfId="85"/>
    <cellStyle name="Хороший 2" xfId="86"/>
    <cellStyle name="Хороший 3" xfId="87"/>
  </cellStyles>
  <dxfs count="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auto="1"/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CECEC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amazh_oreh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unandfood.ru/storeopt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136090</xdr:colOff>
      <xdr:row>0</xdr:row>
      <xdr:rowOff>163286</xdr:rowOff>
    </xdr:from>
    <xdr:to>
      <xdr:col>2</xdr:col>
      <xdr:colOff>2818784</xdr:colOff>
      <xdr:row>0</xdr:row>
      <xdr:rowOff>1279286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61" y="163286"/>
          <a:ext cx="2682694" cy="11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4881183</xdr:colOff>
      <xdr:row>0</xdr:row>
      <xdr:rowOff>27215</xdr:rowOff>
    </xdr:from>
    <xdr:to>
      <xdr:col>2</xdr:col>
      <xdr:colOff>7470322</xdr:colOff>
      <xdr:row>0</xdr:row>
      <xdr:rowOff>1377541</xdr:rowOff>
    </xdr:to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754" y="27215"/>
          <a:ext cx="2589139" cy="13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zakaz@funandfood.ru&#160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le05@mailff.ru" TargetMode="External"/><Relationship Id="rId1" Type="http://schemas.openxmlformats.org/officeDocument/2006/relationships/hyperlink" Target="mailto:zakaz@funandfood.ru" TargetMode="External"/><Relationship Id="rId6" Type="http://schemas.openxmlformats.org/officeDocument/2006/relationships/hyperlink" Target="https://drive.google.com/file/d/1IigL8keE2fEpKINCFTf0YaU442Ws5hbC/view?usp=sharing" TargetMode="External"/><Relationship Id="rId5" Type="http://schemas.openxmlformats.org/officeDocument/2006/relationships/hyperlink" Target="https://drive.google.com/file/d/1-955dqQXob8OysroWDthPQlyltq421u_/view?usp=sharing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sale04@mailff.ru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90"/>
  <sheetViews>
    <sheetView tabSelected="1" zoomScale="70" zoomScaleNormal="70" workbookViewId="0">
      <selection activeCell="D4" sqref="D4:G4"/>
    </sheetView>
  </sheetViews>
  <sheetFormatPr defaultRowHeight="15" x14ac:dyDescent="0.25"/>
  <cols>
    <col min="1" max="1" width="32.7109375" customWidth="1"/>
    <col min="2" max="2" width="6.42578125" customWidth="1"/>
    <col min="3" max="3" width="119.85546875" customWidth="1"/>
    <col min="4" max="5" width="15.42578125" customWidth="1"/>
    <col min="6" max="6" width="16.28515625" customWidth="1"/>
    <col min="7" max="7" width="18.42578125" customWidth="1"/>
    <col min="8" max="9" width="9.140625" hidden="1" customWidth="1"/>
    <col min="10" max="10" width="9.28515625" hidden="1" customWidth="1"/>
    <col min="11" max="13" width="9.140625" hidden="1" customWidth="1"/>
    <col min="14" max="14" width="0" hidden="1" customWidth="1"/>
  </cols>
  <sheetData>
    <row r="1" spans="1:254" ht="112.5" customHeight="1" x14ac:dyDescent="0.25">
      <c r="A1" s="183">
        <v>44537</v>
      </c>
      <c r="B1" s="12"/>
      <c r="C1" s="19" t="s">
        <v>0</v>
      </c>
      <c r="D1" s="188" t="s">
        <v>27</v>
      </c>
      <c r="E1" s="189"/>
      <c r="F1" s="189"/>
      <c r="G1" s="190"/>
    </row>
    <row r="2" spans="1:254" s="1" customFormat="1" ht="31.5" customHeight="1" x14ac:dyDescent="0.25">
      <c r="A2" s="184"/>
      <c r="B2" s="10"/>
      <c r="C2" s="11" t="s">
        <v>28</v>
      </c>
      <c r="D2" s="191"/>
      <c r="E2" s="192"/>
      <c r="F2" s="192"/>
      <c r="G2" s="193"/>
      <c r="IT2"/>
    </row>
    <row r="3" spans="1:254" s="1" customFormat="1" ht="55.5" customHeight="1" x14ac:dyDescent="0.25">
      <c r="A3" s="184"/>
      <c r="B3" s="10"/>
      <c r="C3" s="17" t="s">
        <v>1</v>
      </c>
      <c r="D3" s="194" t="s">
        <v>2</v>
      </c>
      <c r="E3" s="195"/>
      <c r="F3" s="195"/>
      <c r="G3" s="196"/>
      <c r="IT3"/>
    </row>
    <row r="4" spans="1:254" s="1" customFormat="1" ht="23.25" x14ac:dyDescent="0.25">
      <c r="A4" s="185" t="s">
        <v>21</v>
      </c>
      <c r="B4" s="15"/>
      <c r="C4" s="16" t="s">
        <v>17</v>
      </c>
      <c r="D4" s="180"/>
      <c r="E4" s="181"/>
      <c r="F4" s="181"/>
      <c r="G4" s="182"/>
      <c r="IT4"/>
    </row>
    <row r="5" spans="1:254" s="1" customFormat="1" ht="23.25" x14ac:dyDescent="0.25">
      <c r="A5" s="186"/>
      <c r="B5" s="15"/>
      <c r="C5" s="16" t="s">
        <v>18</v>
      </c>
      <c r="D5" s="180"/>
      <c r="E5" s="181"/>
      <c r="F5" s="181"/>
      <c r="G5" s="182"/>
      <c r="IT5"/>
    </row>
    <row r="6" spans="1:254" s="1" customFormat="1" ht="23.25" x14ac:dyDescent="0.25">
      <c r="A6" s="186"/>
      <c r="B6" s="15"/>
      <c r="C6" s="16" t="s">
        <v>3</v>
      </c>
      <c r="D6" s="180"/>
      <c r="E6" s="181"/>
      <c r="F6" s="181"/>
      <c r="G6" s="182"/>
      <c r="IT6"/>
    </row>
    <row r="7" spans="1:254" s="1" customFormat="1" ht="23.25" x14ac:dyDescent="0.25">
      <c r="A7" s="186"/>
      <c r="B7" s="15"/>
      <c r="C7" s="16" t="s">
        <v>4</v>
      </c>
      <c r="D7" s="180"/>
      <c r="E7" s="181"/>
      <c r="F7" s="181"/>
      <c r="G7" s="182"/>
      <c r="J7" s="2"/>
      <c r="IT7"/>
    </row>
    <row r="8" spans="1:254" s="1" customFormat="1" ht="23.25" x14ac:dyDescent="0.25">
      <c r="A8" s="186"/>
      <c r="B8" s="15"/>
      <c r="C8" s="16" t="s">
        <v>5</v>
      </c>
      <c r="D8" s="197"/>
      <c r="E8" s="198"/>
      <c r="F8" s="198"/>
      <c r="G8" s="199"/>
      <c r="IT8"/>
    </row>
    <row r="9" spans="1:254" s="1" customFormat="1" ht="23.25" x14ac:dyDescent="0.25">
      <c r="A9" s="186"/>
      <c r="B9" s="15"/>
      <c r="C9" s="16" t="s">
        <v>6</v>
      </c>
      <c r="D9" s="180"/>
      <c r="E9" s="181"/>
      <c r="F9" s="181"/>
      <c r="G9" s="182"/>
      <c r="IT9"/>
    </row>
    <row r="10" spans="1:254" s="1" customFormat="1" ht="23.25" x14ac:dyDescent="0.25">
      <c r="A10" s="186"/>
      <c r="B10" s="15"/>
      <c r="C10" s="16" t="s">
        <v>36</v>
      </c>
      <c r="D10" s="180"/>
      <c r="E10" s="181"/>
      <c r="F10" s="181"/>
      <c r="G10" s="182"/>
      <c r="IT10"/>
    </row>
    <row r="11" spans="1:254" s="1" customFormat="1" ht="23.25" x14ac:dyDescent="0.25">
      <c r="A11" s="186"/>
      <c r="B11" s="15"/>
      <c r="C11" s="16" t="s">
        <v>7</v>
      </c>
      <c r="D11" s="180"/>
      <c r="E11" s="181"/>
      <c r="F11" s="181"/>
      <c r="G11" s="182"/>
      <c r="L11" s="13"/>
      <c r="IT11"/>
    </row>
    <row r="12" spans="1:254" s="1" customFormat="1" ht="23.25" x14ac:dyDescent="0.25">
      <c r="A12" s="187"/>
      <c r="B12" s="15"/>
      <c r="C12" s="16" t="s">
        <v>37</v>
      </c>
      <c r="D12" s="180"/>
      <c r="E12" s="181"/>
      <c r="F12" s="181"/>
      <c r="G12" s="182"/>
      <c r="IT12"/>
    </row>
    <row r="13" spans="1:254" s="1" customFormat="1" ht="24" thickBot="1" x14ac:dyDescent="0.3">
      <c r="A13" s="26"/>
      <c r="B13" s="27"/>
      <c r="C13" s="28"/>
      <c r="D13" s="177" t="s">
        <v>8</v>
      </c>
      <c r="E13" s="178"/>
      <c r="F13" s="178"/>
      <c r="G13" s="179"/>
      <c r="IT13"/>
    </row>
    <row r="14" spans="1:254" s="21" customFormat="1" ht="39" customHeight="1" thickBot="1" x14ac:dyDescent="0.35">
      <c r="A14" s="49" t="s">
        <v>26</v>
      </c>
      <c r="B14" s="50"/>
      <c r="C14" s="149" t="s">
        <v>9</v>
      </c>
      <c r="D14" s="150" t="s">
        <v>10</v>
      </c>
      <c r="E14" s="151" t="s">
        <v>11</v>
      </c>
      <c r="F14" s="150" t="s">
        <v>12</v>
      </c>
      <c r="G14" s="150" t="s">
        <v>13</v>
      </c>
      <c r="K14" s="22"/>
      <c r="IR14" s="51"/>
      <c r="IS14" s="51"/>
      <c r="IT14" s="23"/>
    </row>
    <row r="15" spans="1:254" s="1" customFormat="1" ht="21.75" thickBot="1" x14ac:dyDescent="0.3">
      <c r="A15" s="62"/>
      <c r="B15" s="30"/>
      <c r="C15" s="64" t="s">
        <v>52</v>
      </c>
      <c r="D15" s="66"/>
      <c r="E15" s="67"/>
      <c r="F15" s="66"/>
      <c r="G15" s="68"/>
      <c r="K15" s="14"/>
      <c r="IR15" s="3"/>
      <c r="IS15" s="3"/>
      <c r="IT15"/>
    </row>
    <row r="16" spans="1:254" s="1" customFormat="1" ht="21" x14ac:dyDescent="0.35">
      <c r="A16" s="61" t="s">
        <v>39</v>
      </c>
      <c r="B16" s="57" t="s">
        <v>24</v>
      </c>
      <c r="C16" s="42" t="s">
        <v>80</v>
      </c>
      <c r="D16" s="237" t="s">
        <v>19</v>
      </c>
      <c r="E16" s="238">
        <v>137</v>
      </c>
      <c r="F16" s="140">
        <v>0</v>
      </c>
      <c r="G16" s="100">
        <f>E16*F16</f>
        <v>0</v>
      </c>
      <c r="K16" s="14"/>
      <c r="IR16" s="3"/>
      <c r="IS16" s="3"/>
      <c r="IT16"/>
    </row>
    <row r="17" spans="1:254" s="1" customFormat="1" ht="21" x14ac:dyDescent="0.35">
      <c r="A17" s="55"/>
      <c r="B17" s="58" t="s">
        <v>23</v>
      </c>
      <c r="C17" s="43" t="s">
        <v>81</v>
      </c>
      <c r="D17" s="239" t="s">
        <v>19</v>
      </c>
      <c r="E17" s="240">
        <v>124</v>
      </c>
      <c r="F17" s="141">
        <v>0</v>
      </c>
      <c r="G17" s="101">
        <f t="shared" ref="G17:G86" si="0">E17*F17</f>
        <v>0</v>
      </c>
      <c r="K17" s="14"/>
      <c r="IR17" s="3"/>
      <c r="IS17" s="3"/>
      <c r="IT17"/>
    </row>
    <row r="18" spans="1:254" s="1" customFormat="1" ht="21" x14ac:dyDescent="0.35">
      <c r="A18" s="55"/>
      <c r="B18" s="59" t="s">
        <v>24</v>
      </c>
      <c r="C18" s="43" t="s">
        <v>212</v>
      </c>
      <c r="D18" s="239" t="s">
        <v>19</v>
      </c>
      <c r="E18" s="240">
        <v>129</v>
      </c>
      <c r="F18" s="141">
        <v>0</v>
      </c>
      <c r="G18" s="101">
        <f t="shared" si="0"/>
        <v>0</v>
      </c>
      <c r="K18" s="14"/>
      <c r="IR18" s="3"/>
      <c r="IS18" s="3"/>
      <c r="IT18"/>
    </row>
    <row r="19" spans="1:254" s="1" customFormat="1" ht="21" x14ac:dyDescent="0.35">
      <c r="A19" s="55"/>
      <c r="B19" s="59" t="s">
        <v>24</v>
      </c>
      <c r="C19" s="43" t="s">
        <v>211</v>
      </c>
      <c r="D19" s="239" t="s">
        <v>19</v>
      </c>
      <c r="E19" s="240">
        <v>129</v>
      </c>
      <c r="F19" s="141">
        <v>0</v>
      </c>
      <c r="G19" s="101">
        <f t="shared" si="0"/>
        <v>0</v>
      </c>
      <c r="K19" s="14"/>
      <c r="IR19" s="3"/>
      <c r="IS19" s="3"/>
      <c r="IT19"/>
    </row>
    <row r="20" spans="1:254" s="1" customFormat="1" ht="21" x14ac:dyDescent="0.35">
      <c r="A20" s="63" t="s">
        <v>39</v>
      </c>
      <c r="B20" s="59" t="s">
        <v>24</v>
      </c>
      <c r="C20" s="43" t="s">
        <v>213</v>
      </c>
      <c r="D20" s="239" t="s">
        <v>19</v>
      </c>
      <c r="E20" s="240">
        <v>124</v>
      </c>
      <c r="F20" s="141">
        <v>0</v>
      </c>
      <c r="G20" s="101">
        <f t="shared" si="0"/>
        <v>0</v>
      </c>
      <c r="K20" s="14"/>
      <c r="IR20" s="3"/>
      <c r="IS20" s="3"/>
      <c r="IT20"/>
    </row>
    <row r="21" spans="1:254" s="1" customFormat="1" ht="21" x14ac:dyDescent="0.35">
      <c r="A21" s="63" t="s">
        <v>39</v>
      </c>
      <c r="B21" s="59" t="s">
        <v>24</v>
      </c>
      <c r="C21" s="43" t="s">
        <v>80</v>
      </c>
      <c r="D21" s="239" t="s">
        <v>19</v>
      </c>
      <c r="E21" s="240">
        <v>130</v>
      </c>
      <c r="F21" s="141">
        <v>0</v>
      </c>
      <c r="G21" s="101">
        <f t="shared" si="0"/>
        <v>0</v>
      </c>
      <c r="K21" s="14"/>
      <c r="IR21" s="3"/>
      <c r="IS21" s="3"/>
      <c r="IT21"/>
    </row>
    <row r="22" spans="1:254" s="1" customFormat="1" ht="21.75" thickBot="1" x14ac:dyDescent="0.4">
      <c r="A22" s="54" t="s">
        <v>38</v>
      </c>
      <c r="B22" s="58"/>
      <c r="C22" s="65" t="s">
        <v>82</v>
      </c>
      <c r="D22" s="241" t="s">
        <v>19</v>
      </c>
      <c r="E22" s="242">
        <v>121</v>
      </c>
      <c r="F22" s="142">
        <v>0</v>
      </c>
      <c r="G22" s="102">
        <f t="shared" si="0"/>
        <v>0</v>
      </c>
      <c r="K22" s="14"/>
      <c r="IR22" s="3"/>
      <c r="IS22" s="3"/>
      <c r="IT22"/>
    </row>
    <row r="23" spans="1:254" s="1" customFormat="1" ht="21" x14ac:dyDescent="0.35">
      <c r="A23" s="63" t="s">
        <v>39</v>
      </c>
      <c r="B23" s="59" t="s">
        <v>24</v>
      </c>
      <c r="C23" s="42" t="s">
        <v>83</v>
      </c>
      <c r="D23" s="237" t="s">
        <v>20</v>
      </c>
      <c r="E23" s="243">
        <v>231</v>
      </c>
      <c r="F23" s="140">
        <v>0</v>
      </c>
      <c r="G23" s="100">
        <f t="shared" si="0"/>
        <v>0</v>
      </c>
      <c r="K23" s="14"/>
      <c r="IR23" s="3"/>
      <c r="IS23" s="3"/>
      <c r="IT23"/>
    </row>
    <row r="24" spans="1:254" s="1" customFormat="1" ht="21" x14ac:dyDescent="0.35">
      <c r="A24" s="63"/>
      <c r="B24" s="59"/>
      <c r="C24" s="160" t="s">
        <v>214</v>
      </c>
      <c r="D24" s="239" t="s">
        <v>20</v>
      </c>
      <c r="E24" s="244">
        <v>213</v>
      </c>
      <c r="F24" s="146">
        <v>0</v>
      </c>
      <c r="G24" s="106">
        <f t="shared" si="0"/>
        <v>0</v>
      </c>
      <c r="K24" s="14"/>
      <c r="IR24" s="3"/>
      <c r="IS24" s="3"/>
      <c r="IT24"/>
    </row>
    <row r="25" spans="1:254" s="1" customFormat="1" ht="21" x14ac:dyDescent="0.35">
      <c r="A25" s="63"/>
      <c r="B25" s="59"/>
      <c r="C25" s="160" t="s">
        <v>215</v>
      </c>
      <c r="D25" s="239" t="s">
        <v>20</v>
      </c>
      <c r="E25" s="244">
        <v>213</v>
      </c>
      <c r="F25" s="146">
        <v>0</v>
      </c>
      <c r="G25" s="106">
        <f t="shared" si="0"/>
        <v>0</v>
      </c>
      <c r="K25" s="14"/>
      <c r="IR25" s="3"/>
      <c r="IS25" s="3"/>
      <c r="IT25"/>
    </row>
    <row r="26" spans="1:254" s="1" customFormat="1" ht="21" x14ac:dyDescent="0.35">
      <c r="A26" s="55"/>
      <c r="B26" s="58" t="s">
        <v>23</v>
      </c>
      <c r="C26" s="43" t="s">
        <v>84</v>
      </c>
      <c r="D26" s="239" t="s">
        <v>20</v>
      </c>
      <c r="E26" s="245">
        <v>203</v>
      </c>
      <c r="F26" s="141">
        <v>0</v>
      </c>
      <c r="G26" s="101">
        <f t="shared" si="0"/>
        <v>0</v>
      </c>
      <c r="K26" s="14"/>
      <c r="IR26" s="3"/>
      <c r="IS26" s="3"/>
      <c r="IT26"/>
    </row>
    <row r="27" spans="1:254" s="1" customFormat="1" ht="21" x14ac:dyDescent="0.35">
      <c r="A27" s="63" t="s">
        <v>39</v>
      </c>
      <c r="B27" s="59" t="s">
        <v>24</v>
      </c>
      <c r="C27" s="43" t="s">
        <v>85</v>
      </c>
      <c r="D27" s="239" t="s">
        <v>20</v>
      </c>
      <c r="E27" s="245">
        <v>206</v>
      </c>
      <c r="F27" s="141">
        <v>0</v>
      </c>
      <c r="G27" s="101">
        <f t="shared" si="0"/>
        <v>0</v>
      </c>
      <c r="K27" s="14"/>
      <c r="IR27" s="3"/>
      <c r="IS27" s="3"/>
      <c r="IT27"/>
    </row>
    <row r="28" spans="1:254" s="1" customFormat="1" ht="21" x14ac:dyDescent="0.35">
      <c r="A28" s="63" t="s">
        <v>39</v>
      </c>
      <c r="B28" s="59" t="s">
        <v>24</v>
      </c>
      <c r="C28" s="43" t="s">
        <v>86</v>
      </c>
      <c r="D28" s="239" t="s">
        <v>20</v>
      </c>
      <c r="E28" s="245">
        <v>217</v>
      </c>
      <c r="F28" s="141">
        <v>0</v>
      </c>
      <c r="G28" s="101">
        <f t="shared" si="0"/>
        <v>0</v>
      </c>
      <c r="K28" s="14"/>
      <c r="IR28" s="3"/>
      <c r="IS28" s="3"/>
      <c r="IT28"/>
    </row>
    <row r="29" spans="1:254" s="1" customFormat="1" ht="21.75" thickBot="1" x14ac:dyDescent="0.4">
      <c r="A29" s="54" t="s">
        <v>38</v>
      </c>
      <c r="B29" s="58"/>
      <c r="C29" s="65" t="s">
        <v>87</v>
      </c>
      <c r="D29" s="246" t="s">
        <v>20</v>
      </c>
      <c r="E29" s="247">
        <v>200</v>
      </c>
      <c r="F29" s="142">
        <v>0</v>
      </c>
      <c r="G29" s="102">
        <f t="shared" si="0"/>
        <v>0</v>
      </c>
      <c r="K29" s="14"/>
      <c r="IR29" s="3"/>
      <c r="IS29" s="3"/>
      <c r="IT29"/>
    </row>
    <row r="30" spans="1:254" s="1" customFormat="1" ht="21" x14ac:dyDescent="0.35">
      <c r="A30" s="63" t="s">
        <v>39</v>
      </c>
      <c r="B30" s="59" t="s">
        <v>24</v>
      </c>
      <c r="C30" s="42" t="s">
        <v>88</v>
      </c>
      <c r="D30" s="248" t="s">
        <v>22</v>
      </c>
      <c r="E30" s="238">
        <v>368</v>
      </c>
      <c r="F30" s="140">
        <v>0</v>
      </c>
      <c r="G30" s="100">
        <f t="shared" si="0"/>
        <v>0</v>
      </c>
      <c r="K30" s="14"/>
      <c r="IR30" s="3"/>
      <c r="IS30" s="3"/>
      <c r="IT30"/>
    </row>
    <row r="31" spans="1:254" s="1" customFormat="1" ht="21" x14ac:dyDescent="0.35">
      <c r="A31" s="55"/>
      <c r="B31" s="58" t="s">
        <v>23</v>
      </c>
      <c r="C31" s="43" t="s">
        <v>218</v>
      </c>
      <c r="D31" s="239" t="s">
        <v>22</v>
      </c>
      <c r="E31" s="240">
        <v>324</v>
      </c>
      <c r="F31" s="141">
        <v>0</v>
      </c>
      <c r="G31" s="101">
        <f t="shared" si="0"/>
        <v>0</v>
      </c>
      <c r="K31" s="14"/>
      <c r="IR31" s="3"/>
      <c r="IS31" s="3"/>
      <c r="IT31"/>
    </row>
    <row r="32" spans="1:254" s="1" customFormat="1" ht="21" x14ac:dyDescent="0.35">
      <c r="A32" s="55"/>
      <c r="B32" s="59" t="s">
        <v>24</v>
      </c>
      <c r="C32" s="43" t="s">
        <v>216</v>
      </c>
      <c r="D32" s="239" t="s">
        <v>22</v>
      </c>
      <c r="E32" s="240">
        <v>328</v>
      </c>
      <c r="F32" s="141">
        <v>0</v>
      </c>
      <c r="G32" s="101">
        <f t="shared" si="0"/>
        <v>0</v>
      </c>
      <c r="K32" s="14"/>
      <c r="IR32" s="3"/>
      <c r="IS32" s="3"/>
      <c r="IT32"/>
    </row>
    <row r="33" spans="1:254" s="1" customFormat="1" ht="21" x14ac:dyDescent="0.35">
      <c r="A33" s="55"/>
      <c r="B33" s="59" t="s">
        <v>24</v>
      </c>
      <c r="C33" s="43" t="s">
        <v>217</v>
      </c>
      <c r="D33" s="239" t="s">
        <v>22</v>
      </c>
      <c r="E33" s="240">
        <v>328</v>
      </c>
      <c r="F33" s="141">
        <v>0</v>
      </c>
      <c r="G33" s="101">
        <f t="shared" si="0"/>
        <v>0</v>
      </c>
      <c r="K33" s="14"/>
      <c r="IR33" s="3"/>
      <c r="IS33" s="3"/>
      <c r="IT33"/>
    </row>
    <row r="34" spans="1:254" s="1" customFormat="1" ht="21" x14ac:dyDescent="0.35">
      <c r="A34" s="63" t="s">
        <v>39</v>
      </c>
      <c r="B34" s="59" t="s">
        <v>24</v>
      </c>
      <c r="C34" s="43" t="s">
        <v>219</v>
      </c>
      <c r="D34" s="239" t="s">
        <v>22</v>
      </c>
      <c r="E34" s="240">
        <v>324</v>
      </c>
      <c r="F34" s="141">
        <v>0</v>
      </c>
      <c r="G34" s="101">
        <f t="shared" si="0"/>
        <v>0</v>
      </c>
      <c r="K34" s="14"/>
      <c r="IR34" s="3"/>
      <c r="IS34" s="3"/>
      <c r="IT34"/>
    </row>
    <row r="35" spans="1:254" s="1" customFormat="1" ht="21" x14ac:dyDescent="0.35">
      <c r="A35" s="63" t="s">
        <v>39</v>
      </c>
      <c r="B35" s="59" t="s">
        <v>24</v>
      </c>
      <c r="C35" s="43" t="s">
        <v>89</v>
      </c>
      <c r="D35" s="239" t="s">
        <v>22</v>
      </c>
      <c r="E35" s="240">
        <v>344</v>
      </c>
      <c r="F35" s="141">
        <v>0</v>
      </c>
      <c r="G35" s="101">
        <f t="shared" si="0"/>
        <v>0</v>
      </c>
      <c r="K35" s="14"/>
      <c r="IR35" s="3"/>
      <c r="IS35" s="3"/>
      <c r="IT35"/>
    </row>
    <row r="36" spans="1:254" s="1" customFormat="1" ht="21.75" thickBot="1" x14ac:dyDescent="0.4">
      <c r="A36" s="56" t="s">
        <v>38</v>
      </c>
      <c r="B36" s="60"/>
      <c r="C36" s="65" t="s">
        <v>90</v>
      </c>
      <c r="D36" s="246" t="s">
        <v>22</v>
      </c>
      <c r="E36" s="242">
        <v>312</v>
      </c>
      <c r="F36" s="142">
        <v>0</v>
      </c>
      <c r="G36" s="102">
        <f t="shared" si="0"/>
        <v>0</v>
      </c>
      <c r="K36" s="14"/>
      <c r="IR36" s="3"/>
      <c r="IS36" s="3"/>
      <c r="IT36"/>
    </row>
    <row r="37" spans="1:254" s="1" customFormat="1" ht="21.75" thickBot="1" x14ac:dyDescent="0.4">
      <c r="A37" s="52"/>
      <c r="B37" s="35"/>
      <c r="C37" s="64" t="s">
        <v>43</v>
      </c>
      <c r="D37" s="249"/>
      <c r="E37" s="249"/>
      <c r="F37" s="143"/>
      <c r="G37" s="103"/>
      <c r="K37" s="14"/>
      <c r="IR37" s="3"/>
      <c r="IS37" s="3"/>
      <c r="IT37"/>
    </row>
    <row r="38" spans="1:254" s="1" customFormat="1" ht="21" x14ac:dyDescent="0.35">
      <c r="A38" s="70" t="s">
        <v>38</v>
      </c>
      <c r="B38" s="71"/>
      <c r="C38" s="74" t="s">
        <v>91</v>
      </c>
      <c r="D38" s="237" t="s">
        <v>19</v>
      </c>
      <c r="E38" s="238">
        <v>176.3</v>
      </c>
      <c r="F38" s="140">
        <v>0</v>
      </c>
      <c r="G38" s="100">
        <f t="shared" si="0"/>
        <v>0</v>
      </c>
      <c r="K38" s="14"/>
      <c r="IR38" s="3"/>
      <c r="IS38" s="3"/>
      <c r="IT38"/>
    </row>
    <row r="39" spans="1:254" s="1" customFormat="1" ht="21" x14ac:dyDescent="0.35">
      <c r="A39" s="54" t="s">
        <v>38</v>
      </c>
      <c r="B39" s="72"/>
      <c r="C39" s="33" t="s">
        <v>92</v>
      </c>
      <c r="D39" s="239" t="s">
        <v>20</v>
      </c>
      <c r="E39" s="240">
        <v>307.93560000000002</v>
      </c>
      <c r="F39" s="141">
        <v>0</v>
      </c>
      <c r="G39" s="101">
        <f t="shared" si="0"/>
        <v>0</v>
      </c>
      <c r="K39" s="14"/>
      <c r="IR39" s="3"/>
      <c r="IS39" s="3"/>
      <c r="IT39"/>
    </row>
    <row r="40" spans="1:254" s="1" customFormat="1" ht="21.75" thickBot="1" x14ac:dyDescent="0.4">
      <c r="A40" s="75" t="s">
        <v>38</v>
      </c>
      <c r="B40" s="76"/>
      <c r="C40" s="38" t="s">
        <v>93</v>
      </c>
      <c r="D40" s="250" t="s">
        <v>22</v>
      </c>
      <c r="E40" s="251">
        <v>498.24880000000002</v>
      </c>
      <c r="F40" s="144">
        <v>0</v>
      </c>
      <c r="G40" s="104">
        <f t="shared" si="0"/>
        <v>0</v>
      </c>
      <c r="K40" s="14"/>
      <c r="IR40" s="3"/>
      <c r="IS40" s="3"/>
      <c r="IT40"/>
    </row>
    <row r="41" spans="1:254" s="1" customFormat="1" ht="21.75" thickBot="1" x14ac:dyDescent="0.4">
      <c r="A41" s="69"/>
      <c r="B41" s="80"/>
      <c r="C41" s="20" t="s">
        <v>132</v>
      </c>
      <c r="D41" s="252"/>
      <c r="E41" s="252"/>
      <c r="F41" s="145"/>
      <c r="G41" s="105"/>
      <c r="K41" s="14"/>
      <c r="IR41" s="3"/>
      <c r="IS41" s="3"/>
      <c r="IT41"/>
    </row>
    <row r="42" spans="1:254" s="1" customFormat="1" ht="21" x14ac:dyDescent="0.35">
      <c r="A42" s="78" t="s">
        <v>40</v>
      </c>
      <c r="B42" s="79"/>
      <c r="C42" s="31" t="s">
        <v>133</v>
      </c>
      <c r="D42" s="248" t="s">
        <v>19</v>
      </c>
      <c r="E42" s="253">
        <v>109</v>
      </c>
      <c r="F42" s="146">
        <v>0</v>
      </c>
      <c r="G42" s="106">
        <f t="shared" si="0"/>
        <v>0</v>
      </c>
      <c r="K42" s="14"/>
      <c r="IR42" s="3"/>
      <c r="IS42" s="3"/>
      <c r="IT42"/>
    </row>
    <row r="43" spans="1:254" s="1" customFormat="1" ht="21" x14ac:dyDescent="0.35">
      <c r="A43" s="54" t="s">
        <v>40</v>
      </c>
      <c r="B43" s="72"/>
      <c r="C43" s="32" t="s">
        <v>134</v>
      </c>
      <c r="D43" s="239" t="s">
        <v>19</v>
      </c>
      <c r="E43" s="240">
        <v>109</v>
      </c>
      <c r="F43" s="152">
        <v>0</v>
      </c>
      <c r="G43" s="101">
        <f t="shared" si="0"/>
        <v>0</v>
      </c>
      <c r="K43" s="14"/>
      <c r="IR43" s="3"/>
      <c r="IS43" s="3"/>
      <c r="IT43"/>
    </row>
    <row r="44" spans="1:254" s="1" customFormat="1" ht="21" x14ac:dyDescent="0.35">
      <c r="A44" s="54" t="s">
        <v>40</v>
      </c>
      <c r="B44" s="72"/>
      <c r="C44" s="32" t="s">
        <v>135</v>
      </c>
      <c r="D44" s="239" t="s">
        <v>19</v>
      </c>
      <c r="E44" s="240">
        <v>112</v>
      </c>
      <c r="F44" s="141">
        <v>0</v>
      </c>
      <c r="G44" s="101">
        <f t="shared" si="0"/>
        <v>0</v>
      </c>
      <c r="K44" s="14"/>
      <c r="IR44" s="3"/>
      <c r="IS44" s="3"/>
      <c r="IT44"/>
    </row>
    <row r="45" spans="1:254" s="1" customFormat="1" ht="21.75" thickBot="1" x14ac:dyDescent="0.4">
      <c r="A45" s="56" t="s">
        <v>40</v>
      </c>
      <c r="B45" s="73"/>
      <c r="C45" s="34" t="s">
        <v>136</v>
      </c>
      <c r="D45" s="246" t="s">
        <v>19</v>
      </c>
      <c r="E45" s="242">
        <v>109</v>
      </c>
      <c r="F45" s="142">
        <v>0</v>
      </c>
      <c r="G45" s="102">
        <f t="shared" si="0"/>
        <v>0</v>
      </c>
      <c r="K45" s="14"/>
      <c r="IR45" s="3"/>
      <c r="IS45" s="3"/>
      <c r="IT45"/>
    </row>
    <row r="46" spans="1:254" s="1" customFormat="1" ht="21" x14ac:dyDescent="0.35">
      <c r="A46" s="70" t="s">
        <v>40</v>
      </c>
      <c r="B46" s="71"/>
      <c r="C46" s="37" t="s">
        <v>137</v>
      </c>
      <c r="D46" s="237" t="s">
        <v>20</v>
      </c>
      <c r="E46" s="238">
        <v>177</v>
      </c>
      <c r="F46" s="140">
        <v>0</v>
      </c>
      <c r="G46" s="100">
        <f t="shared" si="0"/>
        <v>0</v>
      </c>
      <c r="K46" s="14"/>
      <c r="IR46" s="3"/>
      <c r="IS46" s="3"/>
      <c r="IT46"/>
    </row>
    <row r="47" spans="1:254" s="1" customFormat="1" ht="21" x14ac:dyDescent="0.35">
      <c r="A47" s="54" t="s">
        <v>40</v>
      </c>
      <c r="B47" s="72"/>
      <c r="C47" s="32" t="s">
        <v>138</v>
      </c>
      <c r="D47" s="239" t="s">
        <v>20</v>
      </c>
      <c r="E47" s="240">
        <v>177</v>
      </c>
      <c r="F47" s="141">
        <v>0</v>
      </c>
      <c r="G47" s="101">
        <f t="shared" si="0"/>
        <v>0</v>
      </c>
      <c r="K47" s="14"/>
      <c r="IR47" s="3"/>
      <c r="IS47" s="3"/>
      <c r="IT47"/>
    </row>
    <row r="48" spans="1:254" s="1" customFormat="1" ht="21" x14ac:dyDescent="0.35">
      <c r="A48" s="54" t="s">
        <v>40</v>
      </c>
      <c r="B48" s="72"/>
      <c r="C48" s="32" t="s">
        <v>139</v>
      </c>
      <c r="D48" s="239" t="s">
        <v>20</v>
      </c>
      <c r="E48" s="240">
        <v>182</v>
      </c>
      <c r="F48" s="141">
        <v>0</v>
      </c>
      <c r="G48" s="101">
        <f t="shared" si="0"/>
        <v>0</v>
      </c>
      <c r="K48" s="14"/>
      <c r="IR48" s="3"/>
      <c r="IS48" s="3"/>
      <c r="IT48"/>
    </row>
    <row r="49" spans="1:254" s="1" customFormat="1" ht="21.75" thickBot="1" x14ac:dyDescent="0.4">
      <c r="A49" s="56" t="s">
        <v>40</v>
      </c>
      <c r="B49" s="73"/>
      <c r="C49" s="34" t="s">
        <v>140</v>
      </c>
      <c r="D49" s="246" t="s">
        <v>20</v>
      </c>
      <c r="E49" s="242">
        <v>177</v>
      </c>
      <c r="F49" s="142">
        <v>0</v>
      </c>
      <c r="G49" s="102">
        <f t="shared" si="0"/>
        <v>0</v>
      </c>
      <c r="K49" s="14"/>
      <c r="IR49" s="3"/>
      <c r="IS49" s="3"/>
      <c r="IT49"/>
    </row>
    <row r="50" spans="1:254" s="1" customFormat="1" ht="21" x14ac:dyDescent="0.35">
      <c r="A50" s="70" t="s">
        <v>40</v>
      </c>
      <c r="B50" s="71"/>
      <c r="C50" s="37" t="s">
        <v>141</v>
      </c>
      <c r="D50" s="237" t="s">
        <v>22</v>
      </c>
      <c r="E50" s="238">
        <v>273</v>
      </c>
      <c r="F50" s="140">
        <v>0</v>
      </c>
      <c r="G50" s="100">
        <f t="shared" si="0"/>
        <v>0</v>
      </c>
      <c r="K50" s="14"/>
      <c r="IR50" s="3"/>
      <c r="IS50" s="3"/>
      <c r="IT50"/>
    </row>
    <row r="51" spans="1:254" s="1" customFormat="1" ht="21" x14ac:dyDescent="0.35">
      <c r="A51" s="54" t="s">
        <v>40</v>
      </c>
      <c r="B51" s="72"/>
      <c r="C51" s="32" t="s">
        <v>142</v>
      </c>
      <c r="D51" s="239" t="s">
        <v>22</v>
      </c>
      <c r="E51" s="240">
        <v>273</v>
      </c>
      <c r="F51" s="141">
        <v>0</v>
      </c>
      <c r="G51" s="101">
        <f t="shared" si="0"/>
        <v>0</v>
      </c>
      <c r="K51" s="14"/>
      <c r="IR51" s="3"/>
      <c r="IS51" s="3"/>
      <c r="IT51"/>
    </row>
    <row r="52" spans="1:254" s="1" customFormat="1" ht="21" x14ac:dyDescent="0.35">
      <c r="A52" s="54" t="s">
        <v>40</v>
      </c>
      <c r="B52" s="72"/>
      <c r="C52" s="32" t="s">
        <v>143</v>
      </c>
      <c r="D52" s="239" t="s">
        <v>22</v>
      </c>
      <c r="E52" s="240">
        <v>282</v>
      </c>
      <c r="F52" s="141">
        <v>0</v>
      </c>
      <c r="G52" s="101">
        <f t="shared" si="0"/>
        <v>0</v>
      </c>
      <c r="K52" s="14"/>
      <c r="IR52" s="3"/>
      <c r="IS52" s="3"/>
      <c r="IT52"/>
    </row>
    <row r="53" spans="1:254" s="1" customFormat="1" ht="21.75" thickBot="1" x14ac:dyDescent="0.4">
      <c r="A53" s="56" t="s">
        <v>40</v>
      </c>
      <c r="B53" s="73"/>
      <c r="C53" s="34" t="s">
        <v>144</v>
      </c>
      <c r="D53" s="246" t="s">
        <v>22</v>
      </c>
      <c r="E53" s="242">
        <v>273</v>
      </c>
      <c r="F53" s="142">
        <v>0</v>
      </c>
      <c r="G53" s="102">
        <f t="shared" si="0"/>
        <v>0</v>
      </c>
      <c r="K53" s="14"/>
      <c r="IR53" s="3"/>
      <c r="IS53" s="3"/>
      <c r="IT53"/>
    </row>
    <row r="54" spans="1:254" s="1" customFormat="1" ht="21.75" thickBot="1" x14ac:dyDescent="0.4">
      <c r="A54" s="52"/>
      <c r="B54" s="36"/>
      <c r="C54" s="24" t="s">
        <v>145</v>
      </c>
      <c r="D54" s="254"/>
      <c r="E54" s="254"/>
      <c r="F54" s="143"/>
      <c r="G54" s="103"/>
      <c r="K54" s="14"/>
      <c r="IR54" s="3"/>
      <c r="IS54" s="3"/>
      <c r="IT54"/>
    </row>
    <row r="55" spans="1:254" s="1" customFormat="1" ht="21" x14ac:dyDescent="0.35">
      <c r="A55" s="70" t="s">
        <v>41</v>
      </c>
      <c r="B55" s="71"/>
      <c r="C55" s="82" t="s">
        <v>146</v>
      </c>
      <c r="D55" s="255" t="s">
        <v>19</v>
      </c>
      <c r="E55" s="255">
        <v>125</v>
      </c>
      <c r="F55" s="140">
        <v>0</v>
      </c>
      <c r="G55" s="100">
        <f t="shared" si="0"/>
        <v>0</v>
      </c>
      <c r="K55" s="14"/>
      <c r="IR55" s="3"/>
      <c r="IS55" s="3"/>
      <c r="IT55"/>
    </row>
    <row r="56" spans="1:254" s="1" customFormat="1" ht="21" x14ac:dyDescent="0.35">
      <c r="A56" s="54" t="s">
        <v>41</v>
      </c>
      <c r="B56" s="72"/>
      <c r="C56" s="83" t="s">
        <v>147</v>
      </c>
      <c r="D56" s="256" t="s">
        <v>20</v>
      </c>
      <c r="E56" s="256">
        <v>207</v>
      </c>
      <c r="F56" s="141">
        <v>0</v>
      </c>
      <c r="G56" s="101">
        <f t="shared" si="0"/>
        <v>0</v>
      </c>
      <c r="K56" s="14"/>
      <c r="IR56" s="3"/>
      <c r="IS56" s="3"/>
      <c r="IT56"/>
    </row>
    <row r="57" spans="1:254" s="1" customFormat="1" ht="21.75" thickBot="1" x14ac:dyDescent="0.4">
      <c r="A57" s="56" t="s">
        <v>41</v>
      </c>
      <c r="B57" s="73"/>
      <c r="C57" s="84" t="s">
        <v>148</v>
      </c>
      <c r="D57" s="257" t="s">
        <v>22</v>
      </c>
      <c r="E57" s="257">
        <v>326</v>
      </c>
      <c r="F57" s="142">
        <v>0</v>
      </c>
      <c r="G57" s="102">
        <f t="shared" si="0"/>
        <v>0</v>
      </c>
      <c r="K57" s="14"/>
      <c r="IR57" s="3"/>
      <c r="IS57" s="3"/>
      <c r="IT57"/>
    </row>
    <row r="58" spans="1:254" s="1" customFormat="1" ht="21.75" thickBot="1" x14ac:dyDescent="0.4">
      <c r="A58" s="81"/>
      <c r="B58" s="77"/>
      <c r="C58" s="25" t="s">
        <v>44</v>
      </c>
      <c r="D58" s="258"/>
      <c r="E58" s="258"/>
      <c r="F58" s="147"/>
      <c r="G58" s="107"/>
      <c r="K58" s="14"/>
      <c r="IR58" s="3"/>
      <c r="IS58" s="3"/>
      <c r="IT58"/>
    </row>
    <row r="59" spans="1:254" s="1" customFormat="1" ht="21" x14ac:dyDescent="0.35">
      <c r="A59" s="70" t="s">
        <v>40</v>
      </c>
      <c r="B59" s="71"/>
      <c r="C59" s="39" t="s">
        <v>94</v>
      </c>
      <c r="D59" s="259" t="s">
        <v>19</v>
      </c>
      <c r="E59" s="259">
        <v>285.02100000000002</v>
      </c>
      <c r="F59" s="140">
        <v>0</v>
      </c>
      <c r="G59" s="100">
        <f t="shared" si="0"/>
        <v>0</v>
      </c>
      <c r="K59" s="14"/>
      <c r="IR59" s="3"/>
      <c r="IS59" s="3"/>
      <c r="IT59"/>
    </row>
    <row r="60" spans="1:254" s="1" customFormat="1" ht="21" x14ac:dyDescent="0.35">
      <c r="A60" s="54" t="s">
        <v>40</v>
      </c>
      <c r="B60" s="72"/>
      <c r="C60" s="40" t="s">
        <v>95</v>
      </c>
      <c r="D60" s="260" t="s">
        <v>20</v>
      </c>
      <c r="E60" s="260">
        <v>516.39629999999988</v>
      </c>
      <c r="F60" s="141">
        <v>0</v>
      </c>
      <c r="G60" s="101">
        <f t="shared" si="0"/>
        <v>0</v>
      </c>
      <c r="K60" s="14"/>
      <c r="IR60" s="3"/>
      <c r="IS60" s="3"/>
      <c r="IT60"/>
    </row>
    <row r="61" spans="1:254" s="1" customFormat="1" ht="21.75" thickBot="1" x14ac:dyDescent="0.4">
      <c r="A61" s="56" t="s">
        <v>40</v>
      </c>
      <c r="B61" s="73"/>
      <c r="C61" s="85" t="s">
        <v>96</v>
      </c>
      <c r="D61" s="261" t="s">
        <v>22</v>
      </c>
      <c r="E61" s="261">
        <v>863.17319999999995</v>
      </c>
      <c r="F61" s="142">
        <v>0</v>
      </c>
      <c r="G61" s="102">
        <f t="shared" si="0"/>
        <v>0</v>
      </c>
      <c r="K61" s="14"/>
      <c r="IR61" s="3"/>
      <c r="IS61" s="3"/>
      <c r="IT61"/>
    </row>
    <row r="62" spans="1:254" s="1" customFormat="1" ht="21.75" thickBot="1" x14ac:dyDescent="0.4">
      <c r="A62" s="81"/>
      <c r="B62" s="77"/>
      <c r="C62" s="25" t="s">
        <v>45</v>
      </c>
      <c r="D62" s="258"/>
      <c r="E62" s="258"/>
      <c r="F62" s="147"/>
      <c r="G62" s="107"/>
      <c r="K62" s="14"/>
      <c r="IR62" s="3"/>
      <c r="IS62" s="3"/>
      <c r="IT62"/>
    </row>
    <row r="63" spans="1:254" s="1" customFormat="1" ht="21" x14ac:dyDescent="0.35">
      <c r="A63" s="61" t="s">
        <v>39</v>
      </c>
      <c r="B63" s="45" t="s">
        <v>24</v>
      </c>
      <c r="C63" s="39" t="s">
        <v>97</v>
      </c>
      <c r="D63" s="259" t="s">
        <v>19</v>
      </c>
      <c r="E63" s="259">
        <v>176.3</v>
      </c>
      <c r="F63" s="140">
        <v>0</v>
      </c>
      <c r="G63" s="100">
        <f t="shared" si="0"/>
        <v>0</v>
      </c>
      <c r="K63" s="14"/>
      <c r="IR63" s="3"/>
      <c r="IS63" s="3"/>
      <c r="IT63"/>
    </row>
    <row r="64" spans="1:254" s="1" customFormat="1" ht="21" x14ac:dyDescent="0.35">
      <c r="A64" s="63" t="s">
        <v>39</v>
      </c>
      <c r="B64" s="48" t="s">
        <v>24</v>
      </c>
      <c r="C64" s="40" t="s">
        <v>100</v>
      </c>
      <c r="D64" s="260" t="s">
        <v>20</v>
      </c>
      <c r="E64" s="260">
        <v>307.93560000000002</v>
      </c>
      <c r="F64" s="141">
        <v>0</v>
      </c>
      <c r="G64" s="101">
        <f t="shared" si="0"/>
        <v>0</v>
      </c>
      <c r="K64" s="14"/>
      <c r="IR64" s="3"/>
      <c r="IS64" s="3"/>
      <c r="IT64"/>
    </row>
    <row r="65" spans="1:254" s="1" customFormat="1" ht="21" x14ac:dyDescent="0.35">
      <c r="A65" s="63" t="s">
        <v>39</v>
      </c>
      <c r="B65" s="48" t="s">
        <v>24</v>
      </c>
      <c r="C65" s="40" t="s">
        <v>105</v>
      </c>
      <c r="D65" s="260" t="s">
        <v>22</v>
      </c>
      <c r="E65" s="260">
        <v>498.24880000000002</v>
      </c>
      <c r="F65" s="141">
        <v>0</v>
      </c>
      <c r="G65" s="101">
        <f t="shared" si="0"/>
        <v>0</v>
      </c>
      <c r="K65" s="14"/>
      <c r="IR65" s="3"/>
      <c r="IS65" s="3"/>
      <c r="IT65"/>
    </row>
    <row r="66" spans="1:254" s="1" customFormat="1" ht="21" x14ac:dyDescent="0.35">
      <c r="A66" s="54" t="s">
        <v>38</v>
      </c>
      <c r="B66" s="72"/>
      <c r="C66" s="40" t="s">
        <v>99</v>
      </c>
      <c r="D66" s="260" t="s">
        <v>19</v>
      </c>
      <c r="E66" s="260">
        <v>236.69522000000001</v>
      </c>
      <c r="F66" s="141">
        <v>0</v>
      </c>
      <c r="G66" s="101">
        <f t="shared" si="0"/>
        <v>0</v>
      </c>
      <c r="K66" s="14"/>
      <c r="IR66" s="3"/>
      <c r="IS66" s="3"/>
      <c r="IT66"/>
    </row>
    <row r="67" spans="1:254" s="1" customFormat="1" ht="21" x14ac:dyDescent="0.35">
      <c r="A67" s="54" t="s">
        <v>38</v>
      </c>
      <c r="B67" s="72"/>
      <c r="C67" s="40" t="s">
        <v>102</v>
      </c>
      <c r="D67" s="260" t="s">
        <v>20</v>
      </c>
      <c r="E67" s="260">
        <v>417.59111100000001</v>
      </c>
      <c r="F67" s="141">
        <v>0</v>
      </c>
      <c r="G67" s="101">
        <f t="shared" si="0"/>
        <v>0</v>
      </c>
      <c r="K67" s="14"/>
      <c r="IR67" s="3"/>
      <c r="IS67" s="3"/>
      <c r="IT67"/>
    </row>
    <row r="68" spans="1:254" s="1" customFormat="1" ht="21" x14ac:dyDescent="0.35">
      <c r="A68" s="54" t="s">
        <v>38</v>
      </c>
      <c r="B68" s="72"/>
      <c r="C68" s="40" t="s">
        <v>103</v>
      </c>
      <c r="D68" s="260" t="s">
        <v>22</v>
      </c>
      <c r="E68" s="260">
        <v>679.97987200000011</v>
      </c>
      <c r="F68" s="141">
        <v>0</v>
      </c>
      <c r="G68" s="101">
        <f t="shared" si="0"/>
        <v>0</v>
      </c>
      <c r="K68" s="14"/>
      <c r="IR68" s="3"/>
      <c r="IS68" s="3"/>
      <c r="IT68"/>
    </row>
    <row r="69" spans="1:254" s="1" customFormat="1" ht="21" x14ac:dyDescent="0.35">
      <c r="A69" s="54" t="s">
        <v>38</v>
      </c>
      <c r="B69" s="72"/>
      <c r="C69" s="40" t="s">
        <v>98</v>
      </c>
      <c r="D69" s="260" t="s">
        <v>19</v>
      </c>
      <c r="E69" s="260">
        <v>176.3</v>
      </c>
      <c r="F69" s="141">
        <v>0</v>
      </c>
      <c r="G69" s="101">
        <f t="shared" si="0"/>
        <v>0</v>
      </c>
      <c r="K69" s="14"/>
      <c r="IR69" s="3"/>
      <c r="IS69" s="3"/>
      <c r="IT69"/>
    </row>
    <row r="70" spans="1:254" s="1" customFormat="1" ht="21" x14ac:dyDescent="0.35">
      <c r="A70" s="54" t="s">
        <v>38</v>
      </c>
      <c r="B70" s="72"/>
      <c r="C70" s="40" t="s">
        <v>101</v>
      </c>
      <c r="D70" s="260" t="s">
        <v>20</v>
      </c>
      <c r="E70" s="260">
        <v>307.93560000000002</v>
      </c>
      <c r="F70" s="141">
        <v>0</v>
      </c>
      <c r="G70" s="101">
        <f t="shared" si="0"/>
        <v>0</v>
      </c>
      <c r="K70" s="14"/>
      <c r="IR70" s="3"/>
      <c r="IS70" s="3"/>
      <c r="IT70"/>
    </row>
    <row r="71" spans="1:254" s="1" customFormat="1" ht="21.75" thickBot="1" x14ac:dyDescent="0.4">
      <c r="A71" s="56" t="s">
        <v>38</v>
      </c>
      <c r="B71" s="73"/>
      <c r="C71" s="85" t="s">
        <v>104</v>
      </c>
      <c r="D71" s="261" t="s">
        <v>22</v>
      </c>
      <c r="E71" s="261">
        <v>498.24880000000002</v>
      </c>
      <c r="F71" s="142">
        <v>0</v>
      </c>
      <c r="G71" s="102">
        <f t="shared" si="0"/>
        <v>0</v>
      </c>
      <c r="K71" s="14"/>
      <c r="IR71" s="3"/>
      <c r="IS71" s="3"/>
      <c r="IT71"/>
    </row>
    <row r="72" spans="1:254" s="1" customFormat="1" ht="21.75" thickBot="1" x14ac:dyDescent="0.4">
      <c r="A72" s="52"/>
      <c r="B72" s="36"/>
      <c r="C72" s="24" t="s">
        <v>46</v>
      </c>
      <c r="D72" s="254"/>
      <c r="E72" s="254"/>
      <c r="F72" s="143"/>
      <c r="G72" s="103"/>
      <c r="K72" s="14"/>
      <c r="IR72" s="3"/>
      <c r="IS72" s="3"/>
      <c r="IT72"/>
    </row>
    <row r="73" spans="1:254" s="1" customFormat="1" ht="21" x14ac:dyDescent="0.35">
      <c r="A73" s="87"/>
      <c r="B73" s="89" t="s">
        <v>23</v>
      </c>
      <c r="C73" s="155" t="s">
        <v>149</v>
      </c>
      <c r="D73" s="259" t="s">
        <v>19</v>
      </c>
      <c r="E73" s="259">
        <v>124.32000000000001</v>
      </c>
      <c r="F73" s="140">
        <v>0</v>
      </c>
      <c r="G73" s="100">
        <f t="shared" si="0"/>
        <v>0</v>
      </c>
      <c r="K73" s="14"/>
      <c r="IR73" s="3"/>
      <c r="IS73" s="3"/>
      <c r="IT73"/>
    </row>
    <row r="74" spans="1:254" s="1" customFormat="1" ht="21" x14ac:dyDescent="0.35">
      <c r="A74" s="63" t="s">
        <v>39</v>
      </c>
      <c r="B74" s="48" t="s">
        <v>24</v>
      </c>
      <c r="C74" s="156" t="s">
        <v>150</v>
      </c>
      <c r="D74" s="260" t="s">
        <v>19</v>
      </c>
      <c r="E74" s="260">
        <v>151.184</v>
      </c>
      <c r="F74" s="141">
        <v>0</v>
      </c>
      <c r="G74" s="101">
        <f t="shared" si="0"/>
        <v>0</v>
      </c>
      <c r="K74" s="14"/>
      <c r="IR74" s="3"/>
      <c r="IS74" s="3"/>
      <c r="IT74"/>
    </row>
    <row r="75" spans="1:254" s="1" customFormat="1" ht="21" x14ac:dyDescent="0.35">
      <c r="A75" s="63" t="s">
        <v>39</v>
      </c>
      <c r="B75" s="48" t="s">
        <v>24</v>
      </c>
      <c r="C75" s="156" t="s">
        <v>151</v>
      </c>
      <c r="D75" s="260" t="s">
        <v>19</v>
      </c>
      <c r="E75" s="260">
        <v>98.272500000000008</v>
      </c>
      <c r="F75" s="141">
        <v>0</v>
      </c>
      <c r="G75" s="101">
        <f t="shared" si="0"/>
        <v>0</v>
      </c>
      <c r="K75" s="14"/>
      <c r="IR75" s="3"/>
      <c r="IS75" s="3"/>
      <c r="IT75"/>
    </row>
    <row r="76" spans="1:254" s="1" customFormat="1" ht="21" x14ac:dyDescent="0.35">
      <c r="A76" s="63" t="s">
        <v>39</v>
      </c>
      <c r="B76" s="48" t="s">
        <v>24</v>
      </c>
      <c r="C76" s="156" t="s">
        <v>152</v>
      </c>
      <c r="D76" s="260" t="s">
        <v>19</v>
      </c>
      <c r="E76" s="260">
        <v>96.547499999999999</v>
      </c>
      <c r="F76" s="141">
        <v>0</v>
      </c>
      <c r="G76" s="101">
        <f t="shared" si="0"/>
        <v>0</v>
      </c>
      <c r="K76" s="14"/>
      <c r="IR76" s="3"/>
      <c r="IS76" s="3"/>
      <c r="IT76"/>
    </row>
    <row r="77" spans="1:254" s="1" customFormat="1" ht="21" x14ac:dyDescent="0.35">
      <c r="A77" s="63" t="s">
        <v>39</v>
      </c>
      <c r="B77" s="48" t="s">
        <v>24</v>
      </c>
      <c r="C77" s="156" t="s">
        <v>153</v>
      </c>
      <c r="D77" s="260" t="s">
        <v>19</v>
      </c>
      <c r="E77" s="260">
        <v>163.78800000000001</v>
      </c>
      <c r="F77" s="141">
        <v>0</v>
      </c>
      <c r="G77" s="101">
        <f t="shared" si="0"/>
        <v>0</v>
      </c>
      <c r="K77" s="14"/>
      <c r="IR77" s="3"/>
      <c r="IS77" s="3"/>
      <c r="IT77"/>
    </row>
    <row r="78" spans="1:254" s="1" customFormat="1" ht="21" x14ac:dyDescent="0.35">
      <c r="A78" s="63" t="s">
        <v>39</v>
      </c>
      <c r="B78" s="48" t="s">
        <v>24</v>
      </c>
      <c r="C78" s="156" t="s">
        <v>154</v>
      </c>
      <c r="D78" s="260" t="s">
        <v>19</v>
      </c>
      <c r="E78" s="260">
        <v>204.22200000000004</v>
      </c>
      <c r="F78" s="141">
        <v>0</v>
      </c>
      <c r="G78" s="101">
        <f t="shared" si="0"/>
        <v>0</v>
      </c>
      <c r="K78" s="14"/>
      <c r="IR78" s="3"/>
      <c r="IS78" s="3"/>
      <c r="IT78"/>
    </row>
    <row r="79" spans="1:254" s="1" customFormat="1" ht="21" x14ac:dyDescent="0.35">
      <c r="A79" s="63" t="s">
        <v>39</v>
      </c>
      <c r="B79" s="48" t="s">
        <v>24</v>
      </c>
      <c r="C79" s="156" t="s">
        <v>155</v>
      </c>
      <c r="D79" s="260" t="s">
        <v>19</v>
      </c>
      <c r="E79" s="260">
        <v>181.82000000000002</v>
      </c>
      <c r="F79" s="141">
        <v>0</v>
      </c>
      <c r="G79" s="101">
        <f t="shared" si="0"/>
        <v>0</v>
      </c>
      <c r="K79" s="14"/>
      <c r="IR79" s="3"/>
      <c r="IS79" s="3"/>
      <c r="IT79"/>
    </row>
    <row r="80" spans="1:254" s="1" customFormat="1" ht="21" x14ac:dyDescent="0.35">
      <c r="A80" s="63" t="s">
        <v>39</v>
      </c>
      <c r="B80" s="48" t="s">
        <v>24</v>
      </c>
      <c r="C80" s="156" t="s">
        <v>156</v>
      </c>
      <c r="D80" s="260" t="s">
        <v>19</v>
      </c>
      <c r="E80" s="260">
        <v>113.39500000000001</v>
      </c>
      <c r="F80" s="141">
        <v>0</v>
      </c>
      <c r="G80" s="101">
        <f t="shared" si="0"/>
        <v>0</v>
      </c>
      <c r="K80" s="14"/>
      <c r="IR80" s="3"/>
      <c r="IS80" s="3"/>
      <c r="IT80"/>
    </row>
    <row r="81" spans="1:254" s="1" customFormat="1" ht="21" x14ac:dyDescent="0.35">
      <c r="A81" s="55"/>
      <c r="B81" s="90" t="s">
        <v>23</v>
      </c>
      <c r="C81" s="156" t="s">
        <v>157</v>
      </c>
      <c r="D81" s="260" t="s">
        <v>19</v>
      </c>
      <c r="E81" s="260">
        <v>149.06800000000001</v>
      </c>
      <c r="F81" s="141">
        <v>0</v>
      </c>
      <c r="G81" s="101">
        <f t="shared" si="0"/>
        <v>0</v>
      </c>
      <c r="K81" s="14"/>
      <c r="IR81" s="3"/>
      <c r="IS81" s="3"/>
      <c r="IT81"/>
    </row>
    <row r="82" spans="1:254" s="1" customFormat="1" ht="21" x14ac:dyDescent="0.35">
      <c r="A82" s="55"/>
      <c r="B82" s="72"/>
      <c r="C82" s="156" t="s">
        <v>158</v>
      </c>
      <c r="D82" s="260" t="s">
        <v>19</v>
      </c>
      <c r="E82" s="260">
        <v>171.17099999999999</v>
      </c>
      <c r="F82" s="141">
        <v>0</v>
      </c>
      <c r="G82" s="101">
        <f t="shared" si="0"/>
        <v>0</v>
      </c>
      <c r="K82" s="14"/>
      <c r="IR82" s="3"/>
      <c r="IS82" s="3"/>
      <c r="IT82"/>
    </row>
    <row r="83" spans="1:254" s="1" customFormat="1" ht="21" x14ac:dyDescent="0.35">
      <c r="A83" s="55"/>
      <c r="B83" s="46" t="s">
        <v>23</v>
      </c>
      <c r="C83" s="156" t="s">
        <v>159</v>
      </c>
      <c r="D83" s="260" t="s">
        <v>19</v>
      </c>
      <c r="E83" s="260">
        <v>168.02</v>
      </c>
      <c r="F83" s="153">
        <v>0</v>
      </c>
      <c r="G83" s="101">
        <f t="shared" si="0"/>
        <v>0</v>
      </c>
      <c r="K83" s="14"/>
      <c r="IR83" s="3"/>
      <c r="IS83" s="3"/>
      <c r="IT83"/>
    </row>
    <row r="84" spans="1:254" s="1" customFormat="1" ht="21.75" thickBot="1" x14ac:dyDescent="0.4">
      <c r="A84" s="91"/>
      <c r="B84" s="47"/>
      <c r="C84" s="157" t="s">
        <v>160</v>
      </c>
      <c r="D84" s="262" t="s">
        <v>19</v>
      </c>
      <c r="E84" s="262">
        <v>166.25360000000001</v>
      </c>
      <c r="F84" s="144">
        <v>0</v>
      </c>
      <c r="G84" s="104">
        <f t="shared" si="0"/>
        <v>0</v>
      </c>
      <c r="K84" s="14"/>
      <c r="IR84" s="3"/>
      <c r="IS84" s="3"/>
      <c r="IT84"/>
    </row>
    <row r="85" spans="1:254" s="1" customFormat="1" ht="21.75" thickBot="1" x14ac:dyDescent="0.4">
      <c r="A85" s="87"/>
      <c r="B85" s="92" t="s">
        <v>23</v>
      </c>
      <c r="C85" s="155" t="s">
        <v>161</v>
      </c>
      <c r="D85" s="259" t="s">
        <v>20</v>
      </c>
      <c r="E85" s="259">
        <v>208.2696</v>
      </c>
      <c r="F85" s="140">
        <v>0</v>
      </c>
      <c r="G85" s="100">
        <f t="shared" si="0"/>
        <v>0</v>
      </c>
      <c r="K85" s="14"/>
      <c r="IR85" s="3"/>
      <c r="IS85" s="3"/>
      <c r="IT85"/>
    </row>
    <row r="86" spans="1:254" s="1" customFormat="1" ht="21" x14ac:dyDescent="0.35">
      <c r="A86" s="63" t="s">
        <v>39</v>
      </c>
      <c r="B86" s="45" t="s">
        <v>24</v>
      </c>
      <c r="C86" s="156" t="s">
        <v>162</v>
      </c>
      <c r="D86" s="260" t="s">
        <v>20</v>
      </c>
      <c r="E86" s="260">
        <v>259.77839999999998</v>
      </c>
      <c r="F86" s="141">
        <v>0</v>
      </c>
      <c r="G86" s="101">
        <f t="shared" si="0"/>
        <v>0</v>
      </c>
      <c r="K86" s="14"/>
      <c r="IR86" s="3"/>
      <c r="IS86" s="3"/>
      <c r="IT86"/>
    </row>
    <row r="87" spans="1:254" s="1" customFormat="1" ht="21" x14ac:dyDescent="0.35">
      <c r="A87" s="63" t="s">
        <v>39</v>
      </c>
      <c r="B87" s="48" t="s">
        <v>24</v>
      </c>
      <c r="C87" s="156" t="s">
        <v>163</v>
      </c>
      <c r="D87" s="260" t="s">
        <v>20</v>
      </c>
      <c r="E87" s="260">
        <v>158.32634999999999</v>
      </c>
      <c r="F87" s="141">
        <v>0</v>
      </c>
      <c r="G87" s="101">
        <f t="shared" ref="G87:G149" si="1">E87*F87</f>
        <v>0</v>
      </c>
      <c r="K87" s="14"/>
      <c r="IR87" s="3"/>
      <c r="IS87" s="3"/>
      <c r="IT87"/>
    </row>
    <row r="88" spans="1:254" s="1" customFormat="1" ht="21" x14ac:dyDescent="0.35">
      <c r="A88" s="63" t="s">
        <v>39</v>
      </c>
      <c r="B88" s="48" t="s">
        <v>24</v>
      </c>
      <c r="C88" s="156" t="s">
        <v>164</v>
      </c>
      <c r="D88" s="260" t="s">
        <v>20</v>
      </c>
      <c r="E88" s="260">
        <v>155.01885000000001</v>
      </c>
      <c r="F88" s="141">
        <v>0</v>
      </c>
      <c r="G88" s="101">
        <f t="shared" si="1"/>
        <v>0</v>
      </c>
      <c r="K88" s="14"/>
      <c r="IR88" s="3"/>
      <c r="IS88" s="3"/>
      <c r="IT88"/>
    </row>
    <row r="89" spans="1:254" s="1" customFormat="1" ht="21" x14ac:dyDescent="0.35">
      <c r="A89" s="55"/>
      <c r="B89" s="46"/>
      <c r="C89" s="156" t="s">
        <v>165</v>
      </c>
      <c r="D89" s="260" t="s">
        <v>20</v>
      </c>
      <c r="E89" s="260">
        <v>283.9452</v>
      </c>
      <c r="F89" s="141">
        <v>0</v>
      </c>
      <c r="G89" s="101">
        <f t="shared" si="1"/>
        <v>0</v>
      </c>
      <c r="K89" s="14"/>
      <c r="IR89" s="3"/>
      <c r="IS89" s="3"/>
      <c r="IT89"/>
    </row>
    <row r="90" spans="1:254" s="1" customFormat="1" ht="21" x14ac:dyDescent="0.35">
      <c r="A90" s="63" t="s">
        <v>39</v>
      </c>
      <c r="B90" s="48" t="s">
        <v>24</v>
      </c>
      <c r="C90" s="156" t="s">
        <v>166</v>
      </c>
      <c r="D90" s="260" t="s">
        <v>20</v>
      </c>
      <c r="E90" s="260">
        <v>361.47300000000001</v>
      </c>
      <c r="F90" s="141">
        <v>0</v>
      </c>
      <c r="G90" s="101">
        <f t="shared" si="1"/>
        <v>0</v>
      </c>
      <c r="K90" s="14"/>
      <c r="IR90" s="3"/>
      <c r="IS90" s="3"/>
      <c r="IT90"/>
    </row>
    <row r="91" spans="1:254" s="1" customFormat="1" ht="21" x14ac:dyDescent="0.35">
      <c r="A91" s="63" t="s">
        <v>39</v>
      </c>
      <c r="B91" s="48" t="s">
        <v>24</v>
      </c>
      <c r="C91" s="156" t="s">
        <v>167</v>
      </c>
      <c r="D91" s="260" t="s">
        <v>20</v>
      </c>
      <c r="E91" s="260">
        <v>318.51959999999997</v>
      </c>
      <c r="F91" s="141">
        <v>0</v>
      </c>
      <c r="G91" s="101">
        <f t="shared" si="1"/>
        <v>0</v>
      </c>
      <c r="K91" s="14"/>
      <c r="IR91" s="3"/>
      <c r="IS91" s="3"/>
      <c r="IT91"/>
    </row>
    <row r="92" spans="1:254" s="1" customFormat="1" ht="21" x14ac:dyDescent="0.35">
      <c r="A92" s="63" t="s">
        <v>39</v>
      </c>
      <c r="B92" s="48" t="s">
        <v>24</v>
      </c>
      <c r="C92" s="156" t="s">
        <v>168</v>
      </c>
      <c r="D92" s="260" t="s">
        <v>20</v>
      </c>
      <c r="E92" s="260">
        <v>187.32210000000001</v>
      </c>
      <c r="F92" s="141">
        <v>0</v>
      </c>
      <c r="G92" s="101">
        <f t="shared" si="1"/>
        <v>0</v>
      </c>
      <c r="K92" s="14"/>
      <c r="IR92" s="3"/>
      <c r="IS92" s="3"/>
      <c r="IT92"/>
    </row>
    <row r="93" spans="1:254" s="1" customFormat="1" ht="21" x14ac:dyDescent="0.35">
      <c r="A93" s="55"/>
      <c r="B93" s="46" t="s">
        <v>23</v>
      </c>
      <c r="C93" s="156" t="s">
        <v>169</v>
      </c>
      <c r="D93" s="260" t="s">
        <v>20</v>
      </c>
      <c r="E93" s="260">
        <v>255.72120000000004</v>
      </c>
      <c r="F93" s="141">
        <v>0</v>
      </c>
      <c r="G93" s="101">
        <f t="shared" si="1"/>
        <v>0</v>
      </c>
      <c r="K93" s="14"/>
      <c r="IR93" s="3"/>
      <c r="IS93" s="3"/>
      <c r="IT93"/>
    </row>
    <row r="94" spans="1:254" s="1" customFormat="1" ht="21" x14ac:dyDescent="0.35">
      <c r="A94" s="55"/>
      <c r="B94" s="46"/>
      <c r="C94" s="156" t="s">
        <v>170</v>
      </c>
      <c r="D94" s="260" t="s">
        <v>20</v>
      </c>
      <c r="E94" s="260">
        <v>298.10130000000004</v>
      </c>
      <c r="F94" s="141">
        <v>0</v>
      </c>
      <c r="G94" s="101">
        <f t="shared" si="1"/>
        <v>0</v>
      </c>
      <c r="K94" s="14"/>
      <c r="IR94" s="3"/>
      <c r="IS94" s="3"/>
      <c r="IT94"/>
    </row>
    <row r="95" spans="1:254" s="1" customFormat="1" ht="21" x14ac:dyDescent="0.35">
      <c r="A95" s="63" t="s">
        <v>39</v>
      </c>
      <c r="B95" s="48" t="s">
        <v>24</v>
      </c>
      <c r="C95" s="156" t="s">
        <v>171</v>
      </c>
      <c r="D95" s="260" t="s">
        <v>20</v>
      </c>
      <c r="E95" s="260">
        <v>292.05959999999999</v>
      </c>
      <c r="F95" s="153">
        <v>0</v>
      </c>
      <c r="G95" s="101">
        <f t="shared" si="1"/>
        <v>0</v>
      </c>
      <c r="K95" s="14"/>
      <c r="IR95" s="3"/>
      <c r="IS95" s="3"/>
      <c r="IT95"/>
    </row>
    <row r="96" spans="1:254" s="1" customFormat="1" ht="21.75" thickBot="1" x14ac:dyDescent="0.4">
      <c r="A96" s="91"/>
      <c r="B96" s="93"/>
      <c r="C96" s="158" t="s">
        <v>172</v>
      </c>
      <c r="D96" s="262" t="s">
        <v>20</v>
      </c>
      <c r="E96" s="262">
        <v>288.67271999999997</v>
      </c>
      <c r="F96" s="144">
        <v>0</v>
      </c>
      <c r="G96" s="104">
        <f t="shared" si="1"/>
        <v>0</v>
      </c>
      <c r="K96" s="14"/>
      <c r="IR96" s="3"/>
      <c r="IS96" s="3"/>
      <c r="IT96"/>
    </row>
    <row r="97" spans="1:254" s="1" customFormat="1" ht="21" x14ac:dyDescent="0.35">
      <c r="A97" s="61" t="s">
        <v>39</v>
      </c>
      <c r="B97" s="45" t="s">
        <v>24</v>
      </c>
      <c r="C97" s="155" t="s">
        <v>173</v>
      </c>
      <c r="D97" s="259" t="s">
        <v>22</v>
      </c>
      <c r="E97" s="259">
        <v>323.77679999999998</v>
      </c>
      <c r="F97" s="140">
        <v>0</v>
      </c>
      <c r="G97" s="100">
        <f t="shared" si="1"/>
        <v>0</v>
      </c>
      <c r="K97" s="14"/>
      <c r="IR97" s="3"/>
      <c r="IS97" s="3"/>
      <c r="IT97"/>
    </row>
    <row r="98" spans="1:254" s="1" customFormat="1" ht="21" x14ac:dyDescent="0.35">
      <c r="A98" s="63" t="s">
        <v>39</v>
      </c>
      <c r="B98" s="48" t="s">
        <v>24</v>
      </c>
      <c r="C98" s="156" t="s">
        <v>174</v>
      </c>
      <c r="D98" s="260" t="s">
        <v>22</v>
      </c>
      <c r="E98" s="260">
        <v>413.94639999999998</v>
      </c>
      <c r="F98" s="141">
        <v>0</v>
      </c>
      <c r="G98" s="101">
        <f t="shared" si="1"/>
        <v>0</v>
      </c>
      <c r="K98" s="14"/>
      <c r="IR98" s="3"/>
      <c r="IS98" s="3"/>
      <c r="IT98"/>
    </row>
    <row r="99" spans="1:254" s="1" customFormat="1" ht="21" x14ac:dyDescent="0.35">
      <c r="A99" s="63" t="s">
        <v>39</v>
      </c>
      <c r="B99" s="48" t="s">
        <v>24</v>
      </c>
      <c r="C99" s="156" t="s">
        <v>175</v>
      </c>
      <c r="D99" s="260" t="s">
        <v>22</v>
      </c>
      <c r="E99" s="260">
        <v>236.34780000000001</v>
      </c>
      <c r="F99" s="141">
        <v>0</v>
      </c>
      <c r="G99" s="101">
        <f t="shared" si="1"/>
        <v>0</v>
      </c>
      <c r="K99" s="14"/>
      <c r="IR99" s="3"/>
      <c r="IS99" s="3"/>
      <c r="IT99"/>
    </row>
    <row r="100" spans="1:254" s="1" customFormat="1" ht="21" x14ac:dyDescent="0.35">
      <c r="A100" s="63" t="s">
        <v>39</v>
      </c>
      <c r="B100" s="48" t="s">
        <v>24</v>
      </c>
      <c r="C100" s="156" t="s">
        <v>176</v>
      </c>
      <c r="D100" s="260" t="s">
        <v>22</v>
      </c>
      <c r="E100" s="260">
        <v>230.55780000000001</v>
      </c>
      <c r="F100" s="141">
        <v>0</v>
      </c>
      <c r="G100" s="101">
        <f t="shared" si="1"/>
        <v>0</v>
      </c>
      <c r="K100" s="14"/>
      <c r="IR100" s="3"/>
      <c r="IS100" s="3"/>
      <c r="IT100"/>
    </row>
    <row r="101" spans="1:254" s="1" customFormat="1" ht="21" x14ac:dyDescent="0.35">
      <c r="A101" s="55"/>
      <c r="B101" s="46"/>
      <c r="C101" s="156" t="s">
        <v>177</v>
      </c>
      <c r="D101" s="260" t="s">
        <v>22</v>
      </c>
      <c r="E101" s="260">
        <v>456.25200000000001</v>
      </c>
      <c r="F101" s="141">
        <v>0</v>
      </c>
      <c r="G101" s="101">
        <f t="shared" si="1"/>
        <v>0</v>
      </c>
      <c r="K101" s="14"/>
      <c r="IR101" s="3"/>
      <c r="IS101" s="3"/>
      <c r="IT101"/>
    </row>
    <row r="102" spans="1:254" s="1" customFormat="1" ht="21" x14ac:dyDescent="0.35">
      <c r="A102" s="63" t="s">
        <v>39</v>
      </c>
      <c r="B102" s="48" t="s">
        <v>24</v>
      </c>
      <c r="C102" s="156" t="s">
        <v>178</v>
      </c>
      <c r="D102" s="260" t="s">
        <v>22</v>
      </c>
      <c r="E102" s="260">
        <v>591.96960000000001</v>
      </c>
      <c r="F102" s="141">
        <v>0</v>
      </c>
      <c r="G102" s="101">
        <f t="shared" si="1"/>
        <v>0</v>
      </c>
      <c r="K102" s="14"/>
      <c r="IR102" s="3"/>
      <c r="IS102" s="3"/>
      <c r="IT102"/>
    </row>
    <row r="103" spans="1:254" s="1" customFormat="1" ht="21" x14ac:dyDescent="0.35">
      <c r="A103" s="63" t="s">
        <v>39</v>
      </c>
      <c r="B103" s="48" t="s">
        <v>24</v>
      </c>
      <c r="C103" s="156" t="s">
        <v>179</v>
      </c>
      <c r="D103" s="260" t="s">
        <v>22</v>
      </c>
      <c r="E103" s="260">
        <v>516.77679999999998</v>
      </c>
      <c r="F103" s="141">
        <v>0</v>
      </c>
      <c r="G103" s="101">
        <f t="shared" si="1"/>
        <v>0</v>
      </c>
      <c r="K103" s="14"/>
      <c r="IR103" s="3"/>
      <c r="IS103" s="3"/>
      <c r="IT103"/>
    </row>
    <row r="104" spans="1:254" s="1" customFormat="1" ht="21" x14ac:dyDescent="0.35">
      <c r="A104" s="55"/>
      <c r="B104" s="46" t="s">
        <v>23</v>
      </c>
      <c r="C104" s="156" t="s">
        <v>180</v>
      </c>
      <c r="D104" s="260" t="s">
        <v>22</v>
      </c>
      <c r="E104" s="260">
        <v>287.10680000000002</v>
      </c>
      <c r="F104" s="141">
        <v>0</v>
      </c>
      <c r="G104" s="101">
        <f t="shared" si="1"/>
        <v>0</v>
      </c>
      <c r="K104" s="14"/>
      <c r="IR104" s="3"/>
      <c r="IS104" s="3"/>
      <c r="IT104"/>
    </row>
    <row r="105" spans="1:254" s="1" customFormat="1" ht="21" x14ac:dyDescent="0.35">
      <c r="A105" s="55"/>
      <c r="B105" s="46" t="s">
        <v>23</v>
      </c>
      <c r="C105" s="156" t="s">
        <v>181</v>
      </c>
      <c r="D105" s="260" t="s">
        <v>22</v>
      </c>
      <c r="E105" s="260">
        <v>406.84399999999999</v>
      </c>
      <c r="F105" s="141">
        <v>0</v>
      </c>
      <c r="G105" s="101">
        <f t="shared" si="1"/>
        <v>0</v>
      </c>
      <c r="K105" s="14"/>
      <c r="IR105" s="3"/>
      <c r="IS105" s="3"/>
      <c r="IT105"/>
    </row>
    <row r="106" spans="1:254" s="1" customFormat="1" ht="21" x14ac:dyDescent="0.35">
      <c r="A106" s="55"/>
      <c r="B106" s="46"/>
      <c r="C106" s="156" t="s">
        <v>182</v>
      </c>
      <c r="D106" s="260" t="s">
        <v>22</v>
      </c>
      <c r="E106" s="260">
        <v>481.03320000000002</v>
      </c>
      <c r="F106" s="141">
        <v>0</v>
      </c>
      <c r="G106" s="101">
        <f t="shared" si="1"/>
        <v>0</v>
      </c>
      <c r="K106" s="14"/>
      <c r="IR106" s="3"/>
      <c r="IS106" s="3"/>
      <c r="IT106"/>
    </row>
    <row r="107" spans="1:254" s="1" customFormat="1" ht="21" x14ac:dyDescent="0.35">
      <c r="A107" s="63" t="s">
        <v>39</v>
      </c>
      <c r="B107" s="48" t="s">
        <v>24</v>
      </c>
      <c r="C107" s="156" t="s">
        <v>183</v>
      </c>
      <c r="D107" s="260" t="s">
        <v>22</v>
      </c>
      <c r="E107" s="260">
        <v>470.45679999999999</v>
      </c>
      <c r="F107" s="153">
        <v>0</v>
      </c>
      <c r="G107" s="101">
        <f t="shared" si="1"/>
        <v>0</v>
      </c>
      <c r="K107" s="14"/>
      <c r="IR107" s="3"/>
      <c r="IS107" s="3"/>
      <c r="IT107"/>
    </row>
    <row r="108" spans="1:254" s="1" customFormat="1" ht="21.75" thickBot="1" x14ac:dyDescent="0.4">
      <c r="A108" s="88"/>
      <c r="B108" s="47" t="s">
        <v>23</v>
      </c>
      <c r="C108" s="157" t="s">
        <v>184</v>
      </c>
      <c r="D108" s="261" t="s">
        <v>22</v>
      </c>
      <c r="E108" s="261">
        <v>464.52783999999997</v>
      </c>
      <c r="F108" s="142">
        <v>0</v>
      </c>
      <c r="G108" s="102">
        <f t="shared" si="1"/>
        <v>0</v>
      </c>
      <c r="K108" s="14"/>
      <c r="IR108" s="3"/>
      <c r="IS108" s="3"/>
      <c r="IT108"/>
    </row>
    <row r="109" spans="1:254" s="1" customFormat="1" ht="21.75" thickBot="1" x14ac:dyDescent="0.4">
      <c r="A109" s="53"/>
      <c r="B109" s="29"/>
      <c r="C109" s="24" t="s">
        <v>47</v>
      </c>
      <c r="D109" s="254"/>
      <c r="E109" s="254"/>
      <c r="F109" s="154"/>
      <c r="G109" s="103"/>
      <c r="K109" s="14"/>
      <c r="IR109" s="3"/>
      <c r="IS109" s="3"/>
      <c r="IT109"/>
    </row>
    <row r="110" spans="1:254" s="1" customFormat="1" ht="21" x14ac:dyDescent="0.35">
      <c r="A110" s="61" t="s">
        <v>39</v>
      </c>
      <c r="B110" s="45" t="s">
        <v>24</v>
      </c>
      <c r="C110" s="155" t="s">
        <v>185</v>
      </c>
      <c r="D110" s="259" t="s">
        <v>19</v>
      </c>
      <c r="E110" s="259">
        <v>176.3</v>
      </c>
      <c r="F110" s="140">
        <v>0</v>
      </c>
      <c r="G110" s="100">
        <f t="shared" si="1"/>
        <v>0</v>
      </c>
      <c r="K110" s="14"/>
      <c r="IR110" s="3"/>
      <c r="IS110" s="3"/>
      <c r="IT110"/>
    </row>
    <row r="111" spans="1:254" s="1" customFormat="1" ht="21" x14ac:dyDescent="0.35">
      <c r="A111" s="63" t="s">
        <v>39</v>
      </c>
      <c r="B111" s="48" t="s">
        <v>24</v>
      </c>
      <c r="C111" s="156" t="s">
        <v>186</v>
      </c>
      <c r="D111" s="260" t="s">
        <v>19</v>
      </c>
      <c r="E111" s="260">
        <v>124.93179999999998</v>
      </c>
      <c r="F111" s="141">
        <v>0</v>
      </c>
      <c r="G111" s="101">
        <f t="shared" si="1"/>
        <v>0</v>
      </c>
      <c r="K111" s="14"/>
      <c r="IR111" s="3"/>
      <c r="IS111" s="3"/>
      <c r="IT111"/>
    </row>
    <row r="112" spans="1:254" s="1" customFormat="1" ht="21" x14ac:dyDescent="0.35">
      <c r="A112" s="63" t="s">
        <v>39</v>
      </c>
      <c r="B112" s="48" t="s">
        <v>24</v>
      </c>
      <c r="C112" s="156" t="s">
        <v>187</v>
      </c>
      <c r="D112" s="260" t="s">
        <v>19</v>
      </c>
      <c r="E112" s="260">
        <v>251.99299999999999</v>
      </c>
      <c r="F112" s="141">
        <v>0</v>
      </c>
      <c r="G112" s="101">
        <f t="shared" si="1"/>
        <v>0</v>
      </c>
      <c r="K112" s="14"/>
      <c r="IR112" s="3"/>
      <c r="IS112" s="3"/>
      <c r="IT112"/>
    </row>
    <row r="113" spans="1:254" s="1" customFormat="1" ht="21" x14ac:dyDescent="0.35">
      <c r="A113" s="55"/>
      <c r="B113" s="46" t="s">
        <v>23</v>
      </c>
      <c r="C113" s="156" t="s">
        <v>188</v>
      </c>
      <c r="D113" s="260" t="s">
        <v>19</v>
      </c>
      <c r="E113" s="260">
        <v>328.49099999999999</v>
      </c>
      <c r="F113" s="141">
        <v>0</v>
      </c>
      <c r="G113" s="101">
        <f t="shared" si="1"/>
        <v>0</v>
      </c>
      <c r="K113" s="14"/>
      <c r="IR113" s="3"/>
      <c r="IS113" s="3"/>
      <c r="IT113"/>
    </row>
    <row r="114" spans="1:254" s="1" customFormat="1" ht="21" x14ac:dyDescent="0.35">
      <c r="A114" s="63" t="s">
        <v>39</v>
      </c>
      <c r="B114" s="48" t="s">
        <v>24</v>
      </c>
      <c r="C114" s="156" t="s">
        <v>189</v>
      </c>
      <c r="D114" s="260" t="s">
        <v>19</v>
      </c>
      <c r="E114" s="260">
        <v>285.02100000000002</v>
      </c>
      <c r="F114" s="141">
        <v>0</v>
      </c>
      <c r="G114" s="101">
        <f t="shared" si="1"/>
        <v>0</v>
      </c>
      <c r="K114" s="14"/>
      <c r="IR114" s="3"/>
      <c r="IS114" s="3"/>
      <c r="IT114"/>
    </row>
    <row r="115" spans="1:254" s="1" customFormat="1" ht="21" x14ac:dyDescent="0.35">
      <c r="A115" s="63"/>
      <c r="B115" s="46" t="s">
        <v>23</v>
      </c>
      <c r="C115" s="156" t="s">
        <v>190</v>
      </c>
      <c r="D115" s="260" t="s">
        <v>19</v>
      </c>
      <c r="E115" s="260">
        <v>275.60249999999996</v>
      </c>
      <c r="F115" s="141">
        <v>0</v>
      </c>
      <c r="G115" s="101">
        <f t="shared" si="1"/>
        <v>0</v>
      </c>
      <c r="K115" s="14"/>
      <c r="IR115" s="3"/>
      <c r="IS115" s="3"/>
      <c r="IT115"/>
    </row>
    <row r="116" spans="1:254" s="1" customFormat="1" ht="21" x14ac:dyDescent="0.35">
      <c r="A116" s="63"/>
      <c r="B116" s="46" t="s">
        <v>23</v>
      </c>
      <c r="C116" s="156" t="s">
        <v>191</v>
      </c>
      <c r="D116" s="260" t="s">
        <v>19</v>
      </c>
      <c r="E116" s="260">
        <v>732.3365</v>
      </c>
      <c r="F116" s="141">
        <v>0</v>
      </c>
      <c r="G116" s="101">
        <f t="shared" si="1"/>
        <v>0</v>
      </c>
      <c r="K116" s="14"/>
      <c r="IR116" s="3"/>
      <c r="IS116" s="3"/>
      <c r="IT116"/>
    </row>
    <row r="117" spans="1:254" s="1" customFormat="1" ht="21" x14ac:dyDescent="0.35">
      <c r="A117" s="55"/>
      <c r="B117" s="46"/>
      <c r="C117" s="156" t="s">
        <v>192</v>
      </c>
      <c r="D117" s="260" t="s">
        <v>19</v>
      </c>
      <c r="E117" s="260">
        <v>558.3415</v>
      </c>
      <c r="F117" s="141">
        <v>0</v>
      </c>
      <c r="G117" s="101">
        <f t="shared" si="1"/>
        <v>0</v>
      </c>
      <c r="K117" s="14"/>
      <c r="IR117" s="3"/>
      <c r="IS117" s="3"/>
      <c r="IT117"/>
    </row>
    <row r="118" spans="1:254" s="1" customFormat="1" ht="21.75" thickBot="1" x14ac:dyDescent="0.4">
      <c r="A118" s="91"/>
      <c r="B118" s="93"/>
      <c r="C118" s="157" t="s">
        <v>193</v>
      </c>
      <c r="D118" s="262" t="s">
        <v>19</v>
      </c>
      <c r="E118" s="262">
        <v>220.92000000000002</v>
      </c>
      <c r="F118" s="144">
        <v>0</v>
      </c>
      <c r="G118" s="104">
        <f t="shared" si="1"/>
        <v>0</v>
      </c>
      <c r="K118" s="14"/>
      <c r="IR118" s="3"/>
      <c r="IS118" s="3"/>
      <c r="IT118"/>
    </row>
    <row r="119" spans="1:254" s="1" customFormat="1" ht="21" x14ac:dyDescent="0.35">
      <c r="A119" s="61" t="s">
        <v>39</v>
      </c>
      <c r="B119" s="45" t="s">
        <v>24</v>
      </c>
      <c r="C119" s="155" t="s">
        <v>194</v>
      </c>
      <c r="D119" s="259" t="s">
        <v>20</v>
      </c>
      <c r="E119" s="259">
        <v>307.93560000000002</v>
      </c>
      <c r="F119" s="140">
        <v>0</v>
      </c>
      <c r="G119" s="100">
        <f t="shared" si="1"/>
        <v>0</v>
      </c>
      <c r="K119" s="14"/>
      <c r="IR119" s="3"/>
      <c r="IS119" s="3"/>
      <c r="IT119"/>
    </row>
    <row r="120" spans="1:254" s="1" customFormat="1" ht="21" x14ac:dyDescent="0.35">
      <c r="A120" s="63" t="s">
        <v>39</v>
      </c>
      <c r="B120" s="48" t="s">
        <v>24</v>
      </c>
      <c r="C120" s="156" t="s">
        <v>195</v>
      </c>
      <c r="D120" s="260" t="s">
        <v>20</v>
      </c>
      <c r="E120" s="260">
        <v>209.44265999999999</v>
      </c>
      <c r="F120" s="141">
        <v>0</v>
      </c>
      <c r="G120" s="101">
        <f t="shared" si="1"/>
        <v>0</v>
      </c>
      <c r="K120" s="14"/>
      <c r="IR120" s="3"/>
      <c r="IS120" s="3"/>
      <c r="IT120"/>
    </row>
    <row r="121" spans="1:254" s="1" customFormat="1" ht="21" x14ac:dyDescent="0.35">
      <c r="A121" s="55"/>
      <c r="B121" s="46" t="s">
        <v>23</v>
      </c>
      <c r="C121" s="156" t="s">
        <v>196</v>
      </c>
      <c r="D121" s="260" t="s">
        <v>20</v>
      </c>
      <c r="E121" s="260">
        <v>453.06869999999992</v>
      </c>
      <c r="F121" s="141">
        <v>0</v>
      </c>
      <c r="G121" s="101">
        <f t="shared" si="1"/>
        <v>0</v>
      </c>
      <c r="K121" s="14"/>
      <c r="IR121" s="3"/>
      <c r="IS121" s="3"/>
      <c r="IT121"/>
    </row>
    <row r="122" spans="1:254" s="1" customFormat="1" ht="21" x14ac:dyDescent="0.35">
      <c r="A122" s="55"/>
      <c r="B122" s="46" t="s">
        <v>23</v>
      </c>
      <c r="C122" s="156" t="s">
        <v>197</v>
      </c>
      <c r="D122" s="260" t="s">
        <v>20</v>
      </c>
      <c r="E122" s="260">
        <v>599.74530000000004</v>
      </c>
      <c r="F122" s="141">
        <v>0</v>
      </c>
      <c r="G122" s="101">
        <f t="shared" si="1"/>
        <v>0</v>
      </c>
      <c r="K122" s="14"/>
      <c r="IR122" s="3"/>
      <c r="IS122" s="3"/>
      <c r="IT122"/>
    </row>
    <row r="123" spans="1:254" s="1" customFormat="1" ht="21" x14ac:dyDescent="0.35">
      <c r="A123" s="55"/>
      <c r="B123" s="46" t="s">
        <v>23</v>
      </c>
      <c r="C123" s="156" t="s">
        <v>198</v>
      </c>
      <c r="D123" s="260" t="s">
        <v>20</v>
      </c>
      <c r="E123" s="260">
        <v>516.39629999999988</v>
      </c>
      <c r="F123" s="141">
        <v>0</v>
      </c>
      <c r="G123" s="101">
        <f t="shared" si="1"/>
        <v>0</v>
      </c>
      <c r="K123" s="14"/>
      <c r="IR123" s="3"/>
      <c r="IS123" s="3"/>
      <c r="IT123"/>
    </row>
    <row r="124" spans="1:254" s="1" customFormat="1" ht="21" x14ac:dyDescent="0.35">
      <c r="A124" s="55"/>
      <c r="B124" s="46"/>
      <c r="C124" s="156" t="s">
        <v>199</v>
      </c>
      <c r="D124" s="260" t="s">
        <v>20</v>
      </c>
      <c r="E124" s="260">
        <v>498.3373499999999</v>
      </c>
      <c r="F124" s="141">
        <v>0</v>
      </c>
      <c r="G124" s="101">
        <f t="shared" si="1"/>
        <v>0</v>
      </c>
      <c r="K124" s="14"/>
      <c r="IR124" s="3"/>
      <c r="IS124" s="3"/>
      <c r="IT124"/>
    </row>
    <row r="125" spans="1:254" s="1" customFormat="1" ht="21" x14ac:dyDescent="0.35">
      <c r="A125" s="55"/>
      <c r="B125" s="46"/>
      <c r="C125" s="156" t="s">
        <v>200</v>
      </c>
      <c r="D125" s="260" t="s">
        <v>20</v>
      </c>
      <c r="E125" s="260">
        <v>1374.0751499999999</v>
      </c>
      <c r="F125" s="141">
        <v>0</v>
      </c>
      <c r="G125" s="101">
        <f t="shared" si="1"/>
        <v>0</v>
      </c>
      <c r="K125" s="14"/>
      <c r="IR125" s="3"/>
      <c r="IS125" s="3"/>
      <c r="IT125"/>
    </row>
    <row r="126" spans="1:254" s="1" customFormat="1" ht="21" x14ac:dyDescent="0.35">
      <c r="A126" s="55"/>
      <c r="B126" s="46"/>
      <c r="C126" s="156" t="s">
        <v>201</v>
      </c>
      <c r="D126" s="260" t="s">
        <v>20</v>
      </c>
      <c r="E126" s="260">
        <v>1040.45865</v>
      </c>
      <c r="F126" s="141">
        <v>0</v>
      </c>
      <c r="G126" s="101">
        <f t="shared" si="1"/>
        <v>0</v>
      </c>
      <c r="K126" s="14"/>
      <c r="IR126" s="3"/>
      <c r="IS126" s="3"/>
      <c r="IT126"/>
    </row>
    <row r="127" spans="1:254" s="1" customFormat="1" ht="21.75" thickBot="1" x14ac:dyDescent="0.4">
      <c r="A127" s="91"/>
      <c r="B127" s="93" t="s">
        <v>23</v>
      </c>
      <c r="C127" s="158" t="s">
        <v>202</v>
      </c>
      <c r="D127" s="262" t="s">
        <v>20</v>
      </c>
      <c r="E127" s="262">
        <v>393.4896</v>
      </c>
      <c r="F127" s="144">
        <v>0</v>
      </c>
      <c r="G127" s="104">
        <f t="shared" si="1"/>
        <v>0</v>
      </c>
      <c r="K127" s="14"/>
      <c r="IR127" s="3"/>
      <c r="IS127" s="3"/>
      <c r="IT127"/>
    </row>
    <row r="128" spans="1:254" s="1" customFormat="1" ht="21" x14ac:dyDescent="0.35">
      <c r="A128" s="61" t="s">
        <v>39</v>
      </c>
      <c r="B128" s="45" t="s">
        <v>24</v>
      </c>
      <c r="C128" s="155" t="s">
        <v>203</v>
      </c>
      <c r="D128" s="259" t="s">
        <v>22</v>
      </c>
      <c r="E128" s="259">
        <v>498.24880000000002</v>
      </c>
      <c r="F128" s="140">
        <v>0</v>
      </c>
      <c r="G128" s="100">
        <f t="shared" si="1"/>
        <v>0</v>
      </c>
      <c r="K128" s="14"/>
      <c r="IR128" s="3"/>
      <c r="IS128" s="3"/>
      <c r="IT128"/>
    </row>
    <row r="129" spans="1:254" s="1" customFormat="1" ht="21" x14ac:dyDescent="0.35">
      <c r="A129" s="63"/>
      <c r="B129" s="46" t="s">
        <v>23</v>
      </c>
      <c r="C129" s="159" t="s">
        <v>204</v>
      </c>
      <c r="D129" s="260" t="s">
        <v>22</v>
      </c>
      <c r="E129" s="260">
        <v>325.83031999999997</v>
      </c>
      <c r="F129" s="141">
        <v>0</v>
      </c>
      <c r="G129" s="101">
        <f t="shared" si="1"/>
        <v>0</v>
      </c>
      <c r="K129" s="14"/>
      <c r="IR129" s="3"/>
      <c r="IS129" s="3"/>
      <c r="IT129"/>
    </row>
    <row r="130" spans="1:254" s="1" customFormat="1" ht="21" x14ac:dyDescent="0.35">
      <c r="A130" s="54" t="s">
        <v>42</v>
      </c>
      <c r="B130" s="46"/>
      <c r="C130" s="40" t="s">
        <v>205</v>
      </c>
      <c r="D130" s="260" t="s">
        <v>22</v>
      </c>
      <c r="E130" s="260">
        <v>752.31399999999985</v>
      </c>
      <c r="F130" s="141">
        <v>0</v>
      </c>
      <c r="G130" s="101">
        <f t="shared" si="1"/>
        <v>0</v>
      </c>
      <c r="K130" s="14"/>
      <c r="IR130" s="3"/>
      <c r="IS130" s="3"/>
      <c r="IT130"/>
    </row>
    <row r="131" spans="1:254" s="1" customFormat="1" ht="21" x14ac:dyDescent="0.35">
      <c r="A131" s="54" t="s">
        <v>42</v>
      </c>
      <c r="B131" s="46"/>
      <c r="C131" s="40" t="s">
        <v>206</v>
      </c>
      <c r="D131" s="260" t="s">
        <v>22</v>
      </c>
      <c r="E131" s="260">
        <v>1009.0812000000001</v>
      </c>
      <c r="F131" s="141">
        <v>0</v>
      </c>
      <c r="G131" s="101">
        <f t="shared" si="1"/>
        <v>0</v>
      </c>
      <c r="K131" s="14"/>
      <c r="IR131" s="3"/>
      <c r="IS131" s="3"/>
      <c r="IT131"/>
    </row>
    <row r="132" spans="1:254" s="1" customFormat="1" ht="21" x14ac:dyDescent="0.35">
      <c r="A132" s="54" t="s">
        <v>42</v>
      </c>
      <c r="B132" s="46"/>
      <c r="C132" s="40" t="s">
        <v>207</v>
      </c>
      <c r="D132" s="260" t="s">
        <v>22</v>
      </c>
      <c r="E132" s="260">
        <v>863.17319999999995</v>
      </c>
      <c r="F132" s="141">
        <v>0</v>
      </c>
      <c r="G132" s="101">
        <f t="shared" si="1"/>
        <v>0</v>
      </c>
      <c r="K132" s="14"/>
      <c r="IR132" s="3"/>
      <c r="IS132" s="3"/>
      <c r="IT132"/>
    </row>
    <row r="133" spans="1:254" s="1" customFormat="1" ht="21" x14ac:dyDescent="0.35">
      <c r="A133" s="54" t="s">
        <v>42</v>
      </c>
      <c r="B133" s="46"/>
      <c r="C133" s="40" t="s">
        <v>208</v>
      </c>
      <c r="D133" s="260" t="s">
        <v>22</v>
      </c>
      <c r="E133" s="260">
        <v>831.55979999999988</v>
      </c>
      <c r="F133" s="141">
        <v>0</v>
      </c>
      <c r="G133" s="101">
        <f t="shared" si="1"/>
        <v>0</v>
      </c>
      <c r="K133" s="14"/>
      <c r="IR133" s="3"/>
      <c r="IS133" s="3"/>
      <c r="IT133"/>
    </row>
    <row r="134" spans="1:254" s="1" customFormat="1" ht="21" x14ac:dyDescent="0.35">
      <c r="A134" s="54" t="s">
        <v>42</v>
      </c>
      <c r="B134" s="46"/>
      <c r="C134" s="40" t="s">
        <v>209</v>
      </c>
      <c r="D134" s="260" t="s">
        <v>22</v>
      </c>
      <c r="E134" s="260">
        <v>1780.5793999999999</v>
      </c>
      <c r="F134" s="141">
        <v>0</v>
      </c>
      <c r="G134" s="101">
        <f t="shared" si="1"/>
        <v>0</v>
      </c>
      <c r="K134" s="14"/>
      <c r="IR134" s="3"/>
      <c r="IS134" s="3"/>
      <c r="IT134"/>
    </row>
    <row r="135" spans="1:254" s="1" customFormat="1" ht="21.75" thickBot="1" x14ac:dyDescent="0.4">
      <c r="A135" s="56" t="s">
        <v>42</v>
      </c>
      <c r="B135" s="47"/>
      <c r="C135" s="85" t="s">
        <v>210</v>
      </c>
      <c r="D135" s="261" t="s">
        <v>22</v>
      </c>
      <c r="E135" s="261">
        <v>648.01679999999999</v>
      </c>
      <c r="F135" s="142">
        <v>0</v>
      </c>
      <c r="G135" s="102">
        <f t="shared" si="1"/>
        <v>0</v>
      </c>
      <c r="K135" s="14"/>
      <c r="IR135" s="3"/>
      <c r="IS135" s="3"/>
      <c r="IT135"/>
    </row>
    <row r="136" spans="1:254" s="1" customFormat="1" ht="21.75" thickBot="1" x14ac:dyDescent="0.4">
      <c r="A136" s="52"/>
      <c r="B136" s="44"/>
      <c r="C136" s="24" t="s">
        <v>25</v>
      </c>
      <c r="D136" s="263"/>
      <c r="E136" s="264"/>
      <c r="F136" s="143"/>
      <c r="G136" s="103"/>
      <c r="K136" s="14"/>
      <c r="IR136" s="3"/>
      <c r="IS136" s="3"/>
      <c r="IT136"/>
    </row>
    <row r="137" spans="1:254" s="1" customFormat="1" ht="21" x14ac:dyDescent="0.35">
      <c r="A137" s="61" t="s">
        <v>39</v>
      </c>
      <c r="B137" s="45" t="s">
        <v>24</v>
      </c>
      <c r="C137" s="94" t="s">
        <v>106</v>
      </c>
      <c r="D137" s="237" t="s">
        <v>14</v>
      </c>
      <c r="E137" s="265">
        <v>130</v>
      </c>
      <c r="F137" s="140">
        <v>0</v>
      </c>
      <c r="G137" s="100">
        <f t="shared" si="1"/>
        <v>0</v>
      </c>
      <c r="K137" s="14"/>
      <c r="IR137" s="3"/>
      <c r="IS137" s="3"/>
      <c r="IT137"/>
    </row>
    <row r="138" spans="1:254" s="1" customFormat="1" ht="21" x14ac:dyDescent="0.35">
      <c r="A138" s="54" t="s">
        <v>42</v>
      </c>
      <c r="B138" s="46"/>
      <c r="C138" s="95" t="s">
        <v>107</v>
      </c>
      <c r="D138" s="239" t="s">
        <v>14</v>
      </c>
      <c r="E138" s="266">
        <v>130</v>
      </c>
      <c r="F138" s="141">
        <v>0</v>
      </c>
      <c r="G138" s="101">
        <f t="shared" si="1"/>
        <v>0</v>
      </c>
      <c r="K138" s="14"/>
      <c r="IR138" s="3"/>
      <c r="IS138" s="3"/>
      <c r="IT138"/>
    </row>
    <row r="139" spans="1:254" s="1" customFormat="1" ht="21.75" thickBot="1" x14ac:dyDescent="0.4">
      <c r="A139" s="56" t="s">
        <v>42</v>
      </c>
      <c r="B139" s="47"/>
      <c r="C139" s="96" t="s">
        <v>108</v>
      </c>
      <c r="D139" s="246" t="s">
        <v>14</v>
      </c>
      <c r="E139" s="267">
        <v>130</v>
      </c>
      <c r="F139" s="142">
        <v>0</v>
      </c>
      <c r="G139" s="102">
        <f t="shared" si="1"/>
        <v>0</v>
      </c>
      <c r="K139" s="14"/>
      <c r="IR139" s="3"/>
      <c r="IS139" s="3"/>
      <c r="IT139"/>
    </row>
    <row r="140" spans="1:254" s="1" customFormat="1" ht="21.75" thickBot="1" x14ac:dyDescent="0.4">
      <c r="A140" s="52"/>
      <c r="B140" s="44"/>
      <c r="C140" s="24" t="s">
        <v>29</v>
      </c>
      <c r="D140" s="268"/>
      <c r="E140" s="269"/>
      <c r="F140" s="143"/>
      <c r="G140" s="103"/>
      <c r="K140" s="14"/>
      <c r="IR140" s="3"/>
      <c r="IS140" s="3"/>
      <c r="IT140"/>
    </row>
    <row r="141" spans="1:254" s="1" customFormat="1" ht="21" x14ac:dyDescent="0.35">
      <c r="A141" s="61" t="s">
        <v>39</v>
      </c>
      <c r="B141" s="45" t="s">
        <v>24</v>
      </c>
      <c r="C141" s="39" t="s">
        <v>109</v>
      </c>
      <c r="D141" s="237" t="s">
        <v>30</v>
      </c>
      <c r="E141" s="238">
        <v>103.52</v>
      </c>
      <c r="F141" s="140">
        <v>0</v>
      </c>
      <c r="G141" s="100">
        <f t="shared" si="1"/>
        <v>0</v>
      </c>
      <c r="K141" s="14"/>
      <c r="IR141" s="3"/>
      <c r="IS141" s="3"/>
      <c r="IT141"/>
    </row>
    <row r="142" spans="1:254" s="1" customFormat="1" ht="21.75" thickBot="1" x14ac:dyDescent="0.4">
      <c r="A142" s="97" t="s">
        <v>39</v>
      </c>
      <c r="B142" s="98" t="s">
        <v>24</v>
      </c>
      <c r="C142" s="85" t="s">
        <v>110</v>
      </c>
      <c r="D142" s="246" t="s">
        <v>30</v>
      </c>
      <c r="E142" s="242">
        <v>94.419999999999987</v>
      </c>
      <c r="F142" s="142">
        <v>0</v>
      </c>
      <c r="G142" s="102">
        <f t="shared" si="1"/>
        <v>0</v>
      </c>
      <c r="K142" s="14"/>
      <c r="IR142" s="3"/>
      <c r="IS142" s="3"/>
      <c r="IT142"/>
    </row>
    <row r="143" spans="1:254" s="1" customFormat="1" ht="21.75" thickBot="1" x14ac:dyDescent="0.4">
      <c r="A143" s="52"/>
      <c r="B143" s="44"/>
      <c r="C143" s="24" t="s">
        <v>48</v>
      </c>
      <c r="D143" s="268"/>
      <c r="E143" s="270"/>
      <c r="F143" s="143"/>
      <c r="G143" s="103"/>
      <c r="K143" s="14"/>
      <c r="IR143" s="3"/>
      <c r="IS143" s="3"/>
      <c r="IT143"/>
    </row>
    <row r="144" spans="1:254" s="1" customFormat="1" ht="21" x14ac:dyDescent="0.35">
      <c r="A144" s="61" t="s">
        <v>39</v>
      </c>
      <c r="B144" s="45" t="s">
        <v>24</v>
      </c>
      <c r="C144" s="39" t="s">
        <v>112</v>
      </c>
      <c r="D144" s="237" t="s">
        <v>15</v>
      </c>
      <c r="E144" s="271">
        <v>258.32</v>
      </c>
      <c r="F144" s="140">
        <v>0</v>
      </c>
      <c r="G144" s="108">
        <f t="shared" si="1"/>
        <v>0</v>
      </c>
      <c r="K144" s="14"/>
      <c r="IR144" s="3"/>
      <c r="IS144" s="3"/>
      <c r="IT144"/>
    </row>
    <row r="145" spans="1:254" s="1" customFormat="1" ht="21" x14ac:dyDescent="0.35">
      <c r="A145" s="54" t="s">
        <v>42</v>
      </c>
      <c r="B145" s="46"/>
      <c r="C145" s="40" t="s">
        <v>113</v>
      </c>
      <c r="D145" s="239" t="s">
        <v>50</v>
      </c>
      <c r="E145" s="272">
        <v>467.4624</v>
      </c>
      <c r="F145" s="141">
        <v>0</v>
      </c>
      <c r="G145" s="109">
        <f t="shared" si="1"/>
        <v>0</v>
      </c>
      <c r="K145" s="14"/>
      <c r="IR145" s="3"/>
      <c r="IS145" s="3"/>
      <c r="IT145"/>
    </row>
    <row r="146" spans="1:254" s="1" customFormat="1" ht="21.75" thickBot="1" x14ac:dyDescent="0.4">
      <c r="A146" s="56" t="s">
        <v>42</v>
      </c>
      <c r="B146" s="47"/>
      <c r="C146" s="85" t="s">
        <v>114</v>
      </c>
      <c r="D146" s="246" t="s">
        <v>51</v>
      </c>
      <c r="E146" s="273">
        <v>787.19520000000011</v>
      </c>
      <c r="F146" s="142">
        <v>0</v>
      </c>
      <c r="G146" s="110">
        <f t="shared" si="1"/>
        <v>0</v>
      </c>
      <c r="K146" s="14"/>
      <c r="IR146" s="3"/>
      <c r="IS146" s="3"/>
      <c r="IT146"/>
    </row>
    <row r="147" spans="1:254" s="1" customFormat="1" ht="21" x14ac:dyDescent="0.35">
      <c r="A147" s="61" t="s">
        <v>39</v>
      </c>
      <c r="B147" s="45" t="s">
        <v>24</v>
      </c>
      <c r="C147" s="39" t="s">
        <v>111</v>
      </c>
      <c r="D147" s="237" t="s">
        <v>15</v>
      </c>
      <c r="E147" s="271">
        <v>183.92</v>
      </c>
      <c r="F147" s="146">
        <v>0</v>
      </c>
      <c r="G147" s="100">
        <f t="shared" si="1"/>
        <v>0</v>
      </c>
      <c r="K147" s="14"/>
      <c r="IR147" s="3"/>
      <c r="IS147" s="3"/>
      <c r="IT147"/>
    </row>
    <row r="148" spans="1:254" s="1" customFormat="1" ht="21" x14ac:dyDescent="0.35">
      <c r="A148" s="54" t="s">
        <v>42</v>
      </c>
      <c r="B148" s="46"/>
      <c r="C148" s="40" t="s">
        <v>116</v>
      </c>
      <c r="D148" s="239" t="s">
        <v>50</v>
      </c>
      <c r="E148" s="272">
        <v>323.12639999999999</v>
      </c>
      <c r="F148" s="141">
        <v>0</v>
      </c>
      <c r="G148" s="101">
        <f t="shared" si="1"/>
        <v>0</v>
      </c>
      <c r="K148" s="14"/>
      <c r="IR148" s="3"/>
      <c r="IS148" s="3"/>
      <c r="IT148"/>
    </row>
    <row r="149" spans="1:254" s="1" customFormat="1" ht="21.75" thickBot="1" x14ac:dyDescent="0.4">
      <c r="A149" s="56" t="s">
        <v>42</v>
      </c>
      <c r="B149" s="47"/>
      <c r="C149" s="85" t="s">
        <v>115</v>
      </c>
      <c r="D149" s="246" t="s">
        <v>51</v>
      </c>
      <c r="E149" s="273">
        <v>532.12720000000002</v>
      </c>
      <c r="F149" s="142">
        <v>0</v>
      </c>
      <c r="G149" s="102">
        <f t="shared" si="1"/>
        <v>0</v>
      </c>
      <c r="H149" s="5"/>
      <c r="IQ149" s="3"/>
      <c r="IR149" s="3"/>
      <c r="IS149" s="3"/>
      <c r="IT149"/>
    </row>
    <row r="150" spans="1:254" s="1" customFormat="1" ht="32.25" customHeight="1" thickBot="1" x14ac:dyDescent="0.4">
      <c r="A150" s="52"/>
      <c r="B150" s="44"/>
      <c r="C150" s="24" t="s">
        <v>49</v>
      </c>
      <c r="D150" s="268"/>
      <c r="E150" s="269"/>
      <c r="F150" s="147"/>
      <c r="G150" s="107"/>
      <c r="H150" s="5"/>
      <c r="I150" s="6"/>
      <c r="J150" s="6"/>
      <c r="IR150" s="3"/>
      <c r="IS150" s="3"/>
      <c r="IT150"/>
    </row>
    <row r="151" spans="1:254" s="1" customFormat="1" ht="21" customHeight="1" x14ac:dyDescent="0.35">
      <c r="A151" s="61" t="s">
        <v>39</v>
      </c>
      <c r="B151" s="45" t="s">
        <v>24</v>
      </c>
      <c r="C151" s="39" t="s">
        <v>120</v>
      </c>
      <c r="D151" s="237" t="s">
        <v>31</v>
      </c>
      <c r="E151" s="238">
        <v>336</v>
      </c>
      <c r="F151" s="140">
        <v>0</v>
      </c>
      <c r="G151" s="100">
        <f t="shared" ref="G151:G165" si="2">E151*F151</f>
        <v>0</v>
      </c>
      <c r="H151" s="5"/>
      <c r="I151" s="6"/>
      <c r="J151" s="6"/>
      <c r="IR151" s="3"/>
      <c r="IS151" s="3"/>
      <c r="IT151"/>
    </row>
    <row r="152" spans="1:254" s="1" customFormat="1" ht="21" customHeight="1" x14ac:dyDescent="0.35">
      <c r="A152" s="63" t="s">
        <v>39</v>
      </c>
      <c r="B152" s="48" t="s">
        <v>24</v>
      </c>
      <c r="C152" s="40" t="s">
        <v>119</v>
      </c>
      <c r="D152" s="239" t="s">
        <v>31</v>
      </c>
      <c r="E152" s="240">
        <v>337</v>
      </c>
      <c r="F152" s="141">
        <v>0</v>
      </c>
      <c r="G152" s="101">
        <f t="shared" si="2"/>
        <v>0</v>
      </c>
      <c r="H152" s="5"/>
      <c r="I152" s="6"/>
      <c r="J152" s="6"/>
      <c r="IR152" s="3"/>
      <c r="IS152" s="3"/>
      <c r="IT152"/>
    </row>
    <row r="153" spans="1:254" s="1" customFormat="1" ht="21" customHeight="1" x14ac:dyDescent="0.35">
      <c r="A153" s="63" t="s">
        <v>39</v>
      </c>
      <c r="B153" s="48" t="s">
        <v>24</v>
      </c>
      <c r="C153" s="40" t="s">
        <v>118</v>
      </c>
      <c r="D153" s="239" t="s">
        <v>31</v>
      </c>
      <c r="E153" s="240">
        <v>337</v>
      </c>
      <c r="F153" s="141">
        <v>0</v>
      </c>
      <c r="G153" s="101">
        <f t="shared" si="2"/>
        <v>0</v>
      </c>
      <c r="H153" s="6"/>
      <c r="I153" s="6"/>
      <c r="J153" s="6"/>
      <c r="IR153" s="3"/>
      <c r="IS153" s="3"/>
      <c r="IT153"/>
    </row>
    <row r="154" spans="1:254" s="1" customFormat="1" ht="21" customHeight="1" x14ac:dyDescent="0.35">
      <c r="A154" s="55"/>
      <c r="B154" s="46"/>
      <c r="C154" s="40" t="s">
        <v>117</v>
      </c>
      <c r="D154" s="239" t="s">
        <v>31</v>
      </c>
      <c r="E154" s="240">
        <v>327</v>
      </c>
      <c r="F154" s="141">
        <v>0</v>
      </c>
      <c r="G154" s="101">
        <f t="shared" si="2"/>
        <v>0</v>
      </c>
      <c r="H154" s="6"/>
      <c r="I154" s="6"/>
      <c r="J154" s="7"/>
      <c r="K154" s="4"/>
      <c r="IT154"/>
    </row>
    <row r="155" spans="1:254" s="1" customFormat="1" ht="21" customHeight="1" thickBot="1" x14ac:dyDescent="0.4">
      <c r="A155" s="75" t="s">
        <v>42</v>
      </c>
      <c r="B155" s="47"/>
      <c r="C155" s="41" t="s">
        <v>121</v>
      </c>
      <c r="D155" s="250" t="s">
        <v>31</v>
      </c>
      <c r="E155" s="251">
        <v>252</v>
      </c>
      <c r="F155" s="144">
        <v>0</v>
      </c>
      <c r="G155" s="104">
        <f t="shared" si="2"/>
        <v>0</v>
      </c>
      <c r="H155" s="9"/>
      <c r="I155" s="6"/>
      <c r="J155" s="8"/>
      <c r="K155" s="4"/>
      <c r="IT155"/>
    </row>
    <row r="156" spans="1:254" s="1" customFormat="1" ht="21" customHeight="1" thickBot="1" x14ac:dyDescent="0.4">
      <c r="A156" s="61" t="s">
        <v>39</v>
      </c>
      <c r="B156" s="86" t="s">
        <v>24</v>
      </c>
      <c r="C156" s="39" t="s">
        <v>125</v>
      </c>
      <c r="D156" s="237" t="s">
        <v>32</v>
      </c>
      <c r="E156" s="238">
        <v>549</v>
      </c>
      <c r="F156" s="140">
        <v>0</v>
      </c>
      <c r="G156" s="100">
        <f t="shared" si="2"/>
        <v>0</v>
      </c>
      <c r="H156" s="9"/>
      <c r="I156" s="6"/>
      <c r="J156" s="6"/>
      <c r="IT156"/>
    </row>
    <row r="157" spans="1:254" s="1" customFormat="1" ht="21" customHeight="1" x14ac:dyDescent="0.35">
      <c r="A157" s="63" t="s">
        <v>39</v>
      </c>
      <c r="B157" s="45" t="s">
        <v>24</v>
      </c>
      <c r="C157" s="40" t="s">
        <v>123</v>
      </c>
      <c r="D157" s="239" t="s">
        <v>32</v>
      </c>
      <c r="E157" s="240">
        <v>550</v>
      </c>
      <c r="F157" s="141">
        <v>0</v>
      </c>
      <c r="G157" s="101">
        <f t="shared" si="2"/>
        <v>0</v>
      </c>
      <c r="H157" s="9"/>
      <c r="I157" s="6"/>
      <c r="J157" s="6"/>
      <c r="IT157"/>
    </row>
    <row r="158" spans="1:254" ht="21" customHeight="1" x14ac:dyDescent="0.35">
      <c r="A158" s="63" t="s">
        <v>39</v>
      </c>
      <c r="B158" s="48" t="s">
        <v>24</v>
      </c>
      <c r="C158" s="40" t="s">
        <v>126</v>
      </c>
      <c r="D158" s="239" t="s">
        <v>32</v>
      </c>
      <c r="E158" s="240">
        <v>550</v>
      </c>
      <c r="F158" s="141">
        <v>0</v>
      </c>
      <c r="G158" s="101">
        <f t="shared" si="2"/>
        <v>0</v>
      </c>
      <c r="H158" s="9"/>
      <c r="I158" s="9"/>
      <c r="J158" s="9"/>
    </row>
    <row r="159" spans="1:254" ht="21" customHeight="1" x14ac:dyDescent="0.35">
      <c r="A159" s="55"/>
      <c r="B159" s="46"/>
      <c r="C159" s="40" t="s">
        <v>124</v>
      </c>
      <c r="D159" s="239" t="s">
        <v>32</v>
      </c>
      <c r="E159" s="240">
        <v>534</v>
      </c>
      <c r="F159" s="141">
        <v>0</v>
      </c>
      <c r="G159" s="101">
        <f t="shared" si="2"/>
        <v>0</v>
      </c>
      <c r="I159" s="9"/>
      <c r="J159" s="9"/>
    </row>
    <row r="160" spans="1:254" ht="21" customHeight="1" thickBot="1" x14ac:dyDescent="0.4">
      <c r="A160" s="75" t="s">
        <v>42</v>
      </c>
      <c r="B160" s="93"/>
      <c r="C160" s="41" t="s">
        <v>122</v>
      </c>
      <c r="D160" s="250" t="s">
        <v>32</v>
      </c>
      <c r="E160" s="251">
        <v>405</v>
      </c>
      <c r="F160" s="144">
        <v>0</v>
      </c>
      <c r="G160" s="104">
        <f t="shared" si="2"/>
        <v>0</v>
      </c>
      <c r="I160" s="9"/>
      <c r="J160" s="9"/>
    </row>
    <row r="161" spans="1:14" ht="21" customHeight="1" x14ac:dyDescent="0.35">
      <c r="A161" s="61" t="s">
        <v>39</v>
      </c>
      <c r="B161" s="45" t="s">
        <v>24</v>
      </c>
      <c r="C161" s="39" t="s">
        <v>130</v>
      </c>
      <c r="D161" s="237" t="s">
        <v>33</v>
      </c>
      <c r="E161" s="238">
        <v>1010</v>
      </c>
      <c r="F161" s="140">
        <v>0</v>
      </c>
      <c r="G161" s="100">
        <f t="shared" si="2"/>
        <v>0</v>
      </c>
      <c r="I161" s="9"/>
      <c r="J161" s="9"/>
    </row>
    <row r="162" spans="1:14" ht="21" customHeight="1" x14ac:dyDescent="0.35">
      <c r="A162" s="63" t="s">
        <v>39</v>
      </c>
      <c r="B162" s="48" t="s">
        <v>24</v>
      </c>
      <c r="C162" s="40" t="s">
        <v>129</v>
      </c>
      <c r="D162" s="239" t="s">
        <v>33</v>
      </c>
      <c r="E162" s="240">
        <v>1012</v>
      </c>
      <c r="F162" s="141">
        <v>0</v>
      </c>
      <c r="G162" s="101">
        <f t="shared" si="2"/>
        <v>0</v>
      </c>
    </row>
    <row r="163" spans="1:14" ht="21" customHeight="1" x14ac:dyDescent="0.35">
      <c r="A163" s="63" t="s">
        <v>39</v>
      </c>
      <c r="B163" s="48" t="s">
        <v>24</v>
      </c>
      <c r="C163" s="40" t="s">
        <v>131</v>
      </c>
      <c r="D163" s="239" t="s">
        <v>33</v>
      </c>
      <c r="E163" s="240">
        <v>1012</v>
      </c>
      <c r="F163" s="141">
        <v>0</v>
      </c>
      <c r="G163" s="101">
        <f t="shared" si="2"/>
        <v>0</v>
      </c>
    </row>
    <row r="164" spans="1:14" ht="21" customHeight="1" x14ac:dyDescent="0.35">
      <c r="A164" s="55"/>
      <c r="B164" s="46"/>
      <c r="C164" s="40" t="s">
        <v>128</v>
      </c>
      <c r="D164" s="239" t="s">
        <v>33</v>
      </c>
      <c r="E164" s="240">
        <v>981</v>
      </c>
      <c r="F164" s="141">
        <v>0</v>
      </c>
      <c r="G164" s="101">
        <f t="shared" si="2"/>
        <v>0</v>
      </c>
    </row>
    <row r="165" spans="1:14" ht="21" customHeight="1" thickBot="1" x14ac:dyDescent="0.4">
      <c r="A165" s="56" t="s">
        <v>42</v>
      </c>
      <c r="B165" s="47"/>
      <c r="C165" s="85" t="s">
        <v>127</v>
      </c>
      <c r="D165" s="246" t="s">
        <v>33</v>
      </c>
      <c r="E165" s="242">
        <v>733</v>
      </c>
      <c r="F165" s="142">
        <v>0</v>
      </c>
      <c r="G165" s="102">
        <f t="shared" si="2"/>
        <v>0</v>
      </c>
    </row>
    <row r="166" spans="1:14" ht="18.75" x14ac:dyDescent="0.25">
      <c r="D166" s="165" t="s">
        <v>35</v>
      </c>
      <c r="E166" s="166"/>
      <c r="F166" s="18">
        <f>SUM(F16:F22,F38,F42:F45,F55,F59,F63,F66,F69,F73:F84,F110:F118,F137:F139,F141:F142,F144,F147,F151:F155)</f>
        <v>0</v>
      </c>
      <c r="G166" s="111">
        <f>SUM(G16:G22,G38,G42:G45,G55,G59,G63,G66,G69,G73:G84,G110:G118,G137:G139,G144,G147,G151:G155,G141:G142)</f>
        <v>0</v>
      </c>
    </row>
    <row r="167" spans="1:14" ht="18.75" x14ac:dyDescent="0.25">
      <c r="D167" s="167" t="s">
        <v>53</v>
      </c>
      <c r="E167" s="168"/>
      <c r="F167" s="99">
        <f>SUM(F23:F29,F39,F46:F49,F56,F60,F64,F68,F70,F85:F96,F119:F127,F145,F148,F156:F160)</f>
        <v>0</v>
      </c>
      <c r="G167" s="112">
        <f>SUM(G23:G29,G39,G46:G49,G56,G60,G64,G67,G70,G85:G96,G119:G127,G145,G148,G156:G160)</f>
        <v>0</v>
      </c>
    </row>
    <row r="168" spans="1:14" ht="19.5" thickBot="1" x14ac:dyDescent="0.3">
      <c r="D168" s="169" t="s">
        <v>34</v>
      </c>
      <c r="E168" s="170"/>
      <c r="F168" s="115">
        <f>SUM(F30:F36,F40,F50:F53,F57,F61,F65,F68,F71,F97:F108,F128:F135,F146,F149,F161:F165)</f>
        <v>0</v>
      </c>
      <c r="G168" s="116">
        <f>SUM(G30:G36,G40,G50:G53,G57,G61,G65,G68,G71,G97:G108,G128:G135,G146,G149,G161:G165)</f>
        <v>0</v>
      </c>
      <c r="N168" s="113">
        <f>SUM(G166:G168)</f>
        <v>0</v>
      </c>
    </row>
    <row r="169" spans="1:14" ht="35.25" x14ac:dyDescent="0.25">
      <c r="C169" s="200" t="s">
        <v>16</v>
      </c>
      <c r="D169" s="162">
        <f>IF(N168&gt;=41176,N168*0.85,IF(N168&gt;=34090,N168*0.88,IF(N168&gt;=27777,N168*0.9,IF(N168&gt;=21739,N168*0.92,IF(N168&gt;=15957,N168*0.94,IF(N168&gt;=10416,N168*0.96,IF(N168&lt;=10000,N168*1,N168*1)))))))</f>
        <v>0</v>
      </c>
      <c r="E169" s="163"/>
      <c r="F169" s="163"/>
      <c r="G169" s="164"/>
    </row>
    <row r="170" spans="1:14" ht="24" thickBot="1" x14ac:dyDescent="0.3">
      <c r="C170" s="200"/>
      <c r="D170" s="171" t="str">
        <f>IF(D169&lt;5000,"минимальный заказ от 5000р"," ")</f>
        <v>минимальный заказ от 5000р</v>
      </c>
      <c r="E170" s="172"/>
      <c r="F170" s="172"/>
      <c r="G170" s="173"/>
    </row>
    <row r="171" spans="1:14" ht="36.75" thickBot="1" x14ac:dyDescent="0.6">
      <c r="C171" s="114" t="s">
        <v>54</v>
      </c>
      <c r="D171" s="174" t="e">
        <f>(D169/N168)-1</f>
        <v>#DIV/0!</v>
      </c>
      <c r="E171" s="175"/>
      <c r="F171" s="175"/>
      <c r="G171" s="176"/>
    </row>
    <row r="172" spans="1:14" ht="54.75" customHeight="1" x14ac:dyDescent="0.3">
      <c r="C172" s="118" t="s">
        <v>60</v>
      </c>
      <c r="D172" s="123" t="s">
        <v>55</v>
      </c>
      <c r="E172" s="126" t="s">
        <v>56</v>
      </c>
      <c r="F172" s="129" t="s">
        <v>62</v>
      </c>
      <c r="G172" s="134" t="s">
        <v>63</v>
      </c>
    </row>
    <row r="173" spans="1:14" ht="24" customHeight="1" x14ac:dyDescent="0.3">
      <c r="C173" s="119" t="s">
        <v>57</v>
      </c>
      <c r="D173" s="124">
        <v>12</v>
      </c>
      <c r="E173" s="127">
        <f>F166/D173</f>
        <v>0</v>
      </c>
      <c r="F173" s="132">
        <f>(F166*250)+(MROUND(E173,1)*200)</f>
        <v>0</v>
      </c>
      <c r="G173" s="121"/>
    </row>
    <row r="174" spans="1:14" ht="23.25" customHeight="1" x14ac:dyDescent="0.3">
      <c r="C174" s="119" t="s">
        <v>58</v>
      </c>
      <c r="D174" s="124">
        <v>12</v>
      </c>
      <c r="E174" s="127">
        <f>F167/D174</f>
        <v>0</v>
      </c>
      <c r="F174" s="132">
        <f>(F167*470)+(MROUND(E174,1)*200)</f>
        <v>0</v>
      </c>
      <c r="G174" s="121"/>
    </row>
    <row r="175" spans="1:14" ht="22.5" customHeight="1" thickBot="1" x14ac:dyDescent="0.35">
      <c r="C175" s="120" t="s">
        <v>59</v>
      </c>
      <c r="D175" s="125">
        <v>9</v>
      </c>
      <c r="E175" s="128">
        <f>F168/D175</f>
        <v>0</v>
      </c>
      <c r="F175" s="133">
        <f>(F168*820)+(MROUND(E175,1)*200)</f>
        <v>0</v>
      </c>
      <c r="G175" s="122"/>
    </row>
    <row r="176" spans="1:14" ht="32.25" customHeight="1" thickBot="1" x14ac:dyDescent="0.35">
      <c r="D176" s="130" t="s">
        <v>61</v>
      </c>
      <c r="E176" s="131">
        <f>CEILING(SUM(E173:E175),1)</f>
        <v>0</v>
      </c>
      <c r="F176" s="131">
        <f>(SUM(F173:F175)+(E176*200))/1000</f>
        <v>0</v>
      </c>
      <c r="G176" s="135">
        <f>(E176*37422)*0.000001</f>
        <v>0</v>
      </c>
    </row>
    <row r="177" spans="3:7" ht="15.75" thickBot="1" x14ac:dyDescent="0.3"/>
    <row r="178" spans="3:7" x14ac:dyDescent="0.25">
      <c r="C178" s="201" t="s">
        <v>64</v>
      </c>
      <c r="D178" s="202"/>
      <c r="E178" s="202"/>
      <c r="F178" s="202"/>
      <c r="G178" s="203"/>
    </row>
    <row r="179" spans="3:7" ht="37.5" customHeight="1" thickBot="1" x14ac:dyDescent="0.3">
      <c r="C179" s="204"/>
      <c r="D179" s="205"/>
      <c r="E179" s="205"/>
      <c r="F179" s="205"/>
      <c r="G179" s="206"/>
    </row>
    <row r="180" spans="3:7" ht="24" thickBot="1" x14ac:dyDescent="0.3">
      <c r="C180" s="136" t="s">
        <v>65</v>
      </c>
      <c r="D180" s="207" t="s">
        <v>66</v>
      </c>
      <c r="E180" s="208"/>
      <c r="F180" s="208"/>
      <c r="G180" s="209"/>
    </row>
    <row r="181" spans="3:7" ht="24" thickBot="1" x14ac:dyDescent="0.3">
      <c r="C181" s="137" t="s">
        <v>67</v>
      </c>
      <c r="D181" s="210" t="s">
        <v>68</v>
      </c>
      <c r="E181" s="211"/>
      <c r="F181" s="211"/>
      <c r="G181" s="212"/>
    </row>
    <row r="182" spans="3:7" ht="26.25" thickBot="1" x14ac:dyDescent="0.3">
      <c r="C182" s="137" t="s">
        <v>69</v>
      </c>
      <c r="D182" s="213" t="s">
        <v>70</v>
      </c>
      <c r="E182" s="214"/>
      <c r="F182" s="214"/>
      <c r="G182" s="215"/>
    </row>
    <row r="183" spans="3:7" ht="26.25" thickBot="1" x14ac:dyDescent="0.3">
      <c r="C183" s="137" t="s">
        <v>71</v>
      </c>
      <c r="D183" s="213" t="s">
        <v>70</v>
      </c>
      <c r="E183" s="214"/>
      <c r="F183" s="214"/>
      <c r="G183" s="215"/>
    </row>
    <row r="184" spans="3:7" ht="64.5" customHeight="1" thickBot="1" x14ac:dyDescent="0.3">
      <c r="C184" s="138" t="s">
        <v>72</v>
      </c>
      <c r="D184" s="207" t="s">
        <v>73</v>
      </c>
      <c r="E184" s="208"/>
      <c r="F184" s="208"/>
      <c r="G184" s="209"/>
    </row>
    <row r="185" spans="3:7" ht="23.25" x14ac:dyDescent="0.25">
      <c r="C185" s="219" t="s">
        <v>74</v>
      </c>
      <c r="D185" s="221">
        <v>89630008451</v>
      </c>
      <c r="E185" s="222"/>
      <c r="F185" s="222"/>
      <c r="G185" s="223"/>
    </row>
    <row r="186" spans="3:7" ht="24" thickBot="1" x14ac:dyDescent="0.3">
      <c r="C186" s="220"/>
      <c r="D186" s="224">
        <v>89630008646</v>
      </c>
      <c r="E186" s="225"/>
      <c r="F186" s="225"/>
      <c r="G186" s="226"/>
    </row>
    <row r="187" spans="3:7" ht="23.25" x14ac:dyDescent="0.25">
      <c r="C187" s="219" t="s">
        <v>75</v>
      </c>
      <c r="D187" s="228" t="s">
        <v>79</v>
      </c>
      <c r="E187" s="229"/>
      <c r="F187" s="229"/>
      <c r="G187" s="230"/>
    </row>
    <row r="188" spans="3:7" ht="23.25" x14ac:dyDescent="0.25">
      <c r="C188" s="227"/>
      <c r="D188" s="231" t="s">
        <v>78</v>
      </c>
      <c r="E188" s="232"/>
      <c r="F188" s="232"/>
      <c r="G188" s="233"/>
    </row>
    <row r="189" spans="3:7" ht="24" thickBot="1" x14ac:dyDescent="0.3">
      <c r="C189" s="220"/>
      <c r="D189" s="234" t="s">
        <v>76</v>
      </c>
      <c r="E189" s="235"/>
      <c r="F189" s="235"/>
      <c r="G189" s="236"/>
    </row>
    <row r="190" spans="3:7" ht="166.5" customHeight="1" thickBot="1" x14ac:dyDescent="0.3">
      <c r="C190" s="139" t="s">
        <v>77</v>
      </c>
      <c r="D190" s="216"/>
      <c r="E190" s="217"/>
      <c r="F190" s="217"/>
      <c r="G190" s="218"/>
    </row>
  </sheetData>
  <sheetProtection password="CC45" sheet="1" objects="1" scenarios="1" selectLockedCells="1"/>
  <mergeCells count="35">
    <mergeCell ref="D190:G190"/>
    <mergeCell ref="D184:G184"/>
    <mergeCell ref="C185:C186"/>
    <mergeCell ref="D185:G185"/>
    <mergeCell ref="D186:G186"/>
    <mergeCell ref="C187:C189"/>
    <mergeCell ref="D187:G187"/>
    <mergeCell ref="D188:G188"/>
    <mergeCell ref="D189:G189"/>
    <mergeCell ref="C178:G179"/>
    <mergeCell ref="D180:G180"/>
    <mergeCell ref="D181:G181"/>
    <mergeCell ref="D182:G182"/>
    <mergeCell ref="D183:G183"/>
    <mergeCell ref="D171:G171"/>
    <mergeCell ref="D13:G13"/>
    <mergeCell ref="D10:G10"/>
    <mergeCell ref="A1:A3"/>
    <mergeCell ref="A4:A12"/>
    <mergeCell ref="D1:G2"/>
    <mergeCell ref="D3:G3"/>
    <mergeCell ref="D4:G4"/>
    <mergeCell ref="D5:G5"/>
    <mergeCell ref="D11:G11"/>
    <mergeCell ref="D12:G12"/>
    <mergeCell ref="D6:G6"/>
    <mergeCell ref="D7:G7"/>
    <mergeCell ref="D8:G8"/>
    <mergeCell ref="D9:G9"/>
    <mergeCell ref="C169:C170"/>
    <mergeCell ref="D169:G169"/>
    <mergeCell ref="D166:E166"/>
    <mergeCell ref="D167:E167"/>
    <mergeCell ref="D168:E168"/>
    <mergeCell ref="D170:G170"/>
  </mergeCells>
  <conditionalFormatting sqref="G151:G165 G144:G149 G141:G142 G137:G139 G110:G135 G73:G108 G63:G71 G59:G61 G55:G57 G42:G53 G38:G40 G16:G36">
    <cfRule type="cellIs" dxfId="4" priority="12" operator="greaterThan">
      <formula>0</formula>
    </cfRule>
  </conditionalFormatting>
  <conditionalFormatting sqref="G38:G40 G42:G53 G55:G57 G59:G61 G63:G71 G73:G108 G110:G135 G137:G139 G141:G142 G144:G149 G151:G165 G16:G36">
    <cfRule type="cellIs" dxfId="3" priority="11" operator="greaterThan">
      <formula>0</formula>
    </cfRule>
  </conditionalFormatting>
  <conditionalFormatting sqref="D169:G170">
    <cfRule type="expression" dxfId="2" priority="1">
      <formula>$D$169&gt;=5000</formula>
    </cfRule>
    <cfRule type="expression" dxfId="1" priority="2">
      <formula>$D$169&lt;=4999</formula>
    </cfRule>
    <cfRule type="expression" dxfId="0" priority="3">
      <formula>"$D$163&lt;=4999"</formula>
    </cfRule>
  </conditionalFormatting>
  <hyperlinks>
    <hyperlink ref="D3" r:id="rId1"/>
    <hyperlink ref="D187" r:id="rId2"/>
    <hyperlink ref="D189" r:id="rId3"/>
    <hyperlink ref="D188" r:id="rId4"/>
    <hyperlink ref="D182:G182" r:id="rId5" display="drive.google.com"/>
    <hyperlink ref="D183:G183" r:id="rId6" display="drive.google.com"/>
  </hyperlinks>
  <pageMargins left="0.7" right="0.7" top="0.75" bottom="0.75" header="0.51180555555555551" footer="0.51180555555555551"/>
  <pageSetup paperSize="9" firstPageNumber="0" orientation="portrait" horizontalDpi="300" verticalDpi="300" r:id="rId7"/>
  <headerFooter alignWithMargins="0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22" workbookViewId="0">
      <selection activeCell="F138" sqref="F138"/>
    </sheetView>
  </sheetViews>
  <sheetFormatPr defaultRowHeight="15" x14ac:dyDescent="0.25"/>
  <cols>
    <col min="1" max="1" width="81.7109375" customWidth="1"/>
  </cols>
  <sheetData>
    <row r="1" spans="1:4" x14ac:dyDescent="0.25">
      <c r="A1" s="117" t="str">
        <f>Лист1!C16</f>
        <v>Арахисовая паста "Намажь_Орех" Традиционная  с Финиками и кофе 230 гр.</v>
      </c>
      <c r="B1" s="148">
        <f>Лист1!E16</f>
        <v>137</v>
      </c>
      <c r="C1" s="117">
        <f>Лист1!F16</f>
        <v>0</v>
      </c>
      <c r="D1" s="117">
        <f>C1</f>
        <v>0</v>
      </c>
    </row>
    <row r="2" spans="1:4" x14ac:dyDescent="0.25">
      <c r="A2" s="117" t="str">
        <f>Лист1!C17</f>
        <v>Арахисовая паста "Намажь_Орех" Традиционная Кремовая 230 гр.</v>
      </c>
      <c r="B2" s="148">
        <f>Лист1!E17</f>
        <v>124</v>
      </c>
      <c r="C2" s="117">
        <f>Лист1!F17</f>
        <v>0</v>
      </c>
      <c r="D2" s="117">
        <f t="shared" ref="D2:D59" si="0">C2</f>
        <v>0</v>
      </c>
    </row>
    <row r="3" spans="1:4" x14ac:dyDescent="0.25">
      <c r="A3" s="117" t="str">
        <f>Лист1!C18</f>
        <v>Арахисовая паста "Намажь_Орех" Традиционная (без добавок с кусочками арахиса)  230 гр.</v>
      </c>
      <c r="B3" s="148">
        <f>Лист1!E18</f>
        <v>129</v>
      </c>
      <c r="C3" s="117">
        <f>Лист1!F18</f>
        <v>0</v>
      </c>
      <c r="D3" s="117">
        <f t="shared" si="0"/>
        <v>0</v>
      </c>
    </row>
    <row r="4" spans="1:4" x14ac:dyDescent="0.25">
      <c r="A4" s="117" t="str">
        <f>Лист1!C19</f>
        <v>Арахисовая паста "Намажь_Орех" Традиционная (без добавок) 230 гр.</v>
      </c>
      <c r="B4" s="148">
        <f>Лист1!E19</f>
        <v>129</v>
      </c>
      <c r="C4" s="117">
        <f>Лист1!F19</f>
        <v>0</v>
      </c>
      <c r="D4" s="117">
        <f t="shared" si="0"/>
        <v>0</v>
      </c>
    </row>
    <row r="5" spans="1:4" x14ac:dyDescent="0.25">
      <c r="A5" s="117" t="str">
        <f>Лист1!C20</f>
        <v>Арахисовая паста "Намажь_Орех" Традиционная  Хрустящая 230 гр.</v>
      </c>
      <c r="B5" s="148">
        <f>Лист1!E20</f>
        <v>124</v>
      </c>
      <c r="C5" s="117">
        <f>Лист1!F20</f>
        <v>0</v>
      </c>
      <c r="D5" s="117">
        <f t="shared" si="0"/>
        <v>0</v>
      </c>
    </row>
    <row r="6" spans="1:4" x14ac:dyDescent="0.25">
      <c r="A6" s="117" t="str">
        <f>Лист1!C21</f>
        <v>Арахисовая паста "Намажь_Орех" Традиционная  с Финиками и кофе 230 гр.</v>
      </c>
      <c r="B6" s="148">
        <f>Лист1!E21</f>
        <v>130</v>
      </c>
      <c r="C6" s="117">
        <f>Лист1!F21</f>
        <v>0</v>
      </c>
      <c r="D6" s="117">
        <f t="shared" si="0"/>
        <v>0</v>
      </c>
    </row>
    <row r="7" spans="1:4" x14ac:dyDescent="0.25">
      <c r="A7" s="117" t="str">
        <f>Лист1!C22</f>
        <v>Арахисовая паста "Намажь_Орех" Традиционная с Молочным Шоколадом 230 гр.</v>
      </c>
      <c r="B7" s="148">
        <f>Лист1!E22</f>
        <v>121</v>
      </c>
      <c r="C7" s="117">
        <f>Лист1!F22</f>
        <v>0</v>
      </c>
      <c r="D7" s="117">
        <f t="shared" si="0"/>
        <v>0</v>
      </c>
    </row>
    <row r="8" spans="1:4" x14ac:dyDescent="0.25">
      <c r="A8" s="117" t="str">
        <f>Лист1!C23</f>
        <v>Арахисовая паста "Намажь_Орех" Традиционная  с Финиками и кофе 450 гр.</v>
      </c>
      <c r="B8" s="148">
        <f>Лист1!E23</f>
        <v>231</v>
      </c>
      <c r="C8" s="117">
        <f>Лист1!F23</f>
        <v>0</v>
      </c>
      <c r="D8" s="117">
        <f t="shared" si="0"/>
        <v>0</v>
      </c>
    </row>
    <row r="9" spans="1:4" x14ac:dyDescent="0.25">
      <c r="A9" s="117" t="str">
        <f>Лист1!C24</f>
        <v>Арахисовая паста "Намажь_Орех" Традиционная (без добавок) 450 гр.</v>
      </c>
      <c r="B9" s="148">
        <f>Лист1!E24</f>
        <v>213</v>
      </c>
      <c r="C9" s="117">
        <f>Лист1!F24</f>
        <v>0</v>
      </c>
      <c r="D9" s="117">
        <f t="shared" si="0"/>
        <v>0</v>
      </c>
    </row>
    <row r="10" spans="1:4" x14ac:dyDescent="0.25">
      <c r="A10" s="117" t="str">
        <f>Лист1!C25</f>
        <v>Арахисовая паста "Намажь_Орех" Традиционная (без добавок с кусочками арахиса)  450 гр.</v>
      </c>
      <c r="B10" s="148">
        <f>Лист1!E25</f>
        <v>213</v>
      </c>
      <c r="C10" s="117">
        <f>Лист1!F25</f>
        <v>0</v>
      </c>
      <c r="D10" s="117">
        <f t="shared" si="0"/>
        <v>0</v>
      </c>
    </row>
    <row r="11" spans="1:4" x14ac:dyDescent="0.25">
      <c r="A11" s="117" t="str">
        <f>Лист1!C26</f>
        <v>Арахисовая паста "Намажь_Орех" Традиционная Кремовая 450 гр.</v>
      </c>
      <c r="B11" s="148">
        <f>Лист1!E26</f>
        <v>203</v>
      </c>
      <c r="C11" s="117">
        <f>Лист1!F26</f>
        <v>0</v>
      </c>
      <c r="D11" s="117">
        <f t="shared" si="0"/>
        <v>0</v>
      </c>
    </row>
    <row r="12" spans="1:4" x14ac:dyDescent="0.25">
      <c r="A12" s="117" t="str">
        <f>Лист1!C27</f>
        <v>Арахисовая паста "Намажь_Орех" Традиционная Хрустящая 450 гр.</v>
      </c>
      <c r="B12" s="148">
        <f>Лист1!E27</f>
        <v>206</v>
      </c>
      <c r="C12" s="117">
        <f>Лист1!F27</f>
        <v>0</v>
      </c>
      <c r="D12" s="117">
        <f t="shared" si="0"/>
        <v>0</v>
      </c>
    </row>
    <row r="13" spans="1:4" x14ac:dyDescent="0.25">
      <c r="A13" s="117" t="str">
        <f>Лист1!C28</f>
        <v>Арахисовая паста "Намажь_Орех" Традиционная Шоколадная 450 гр.</v>
      </c>
      <c r="B13" s="148">
        <f>Лист1!E28</f>
        <v>217</v>
      </c>
      <c r="C13" s="117">
        <f>Лист1!F28</f>
        <v>0</v>
      </c>
      <c r="D13" s="117">
        <f t="shared" si="0"/>
        <v>0</v>
      </c>
    </row>
    <row r="14" spans="1:4" x14ac:dyDescent="0.25">
      <c r="A14" s="117" t="str">
        <f>Лист1!C29</f>
        <v>Арахисовая паста "Намажь_Орех" Традиционная с Молочным Шоколадом 450 гр.</v>
      </c>
      <c r="B14" s="148">
        <f>Лист1!E29</f>
        <v>200</v>
      </c>
      <c r="C14" s="117">
        <f>Лист1!F29</f>
        <v>0</v>
      </c>
      <c r="D14" s="117">
        <f t="shared" si="0"/>
        <v>0</v>
      </c>
    </row>
    <row r="15" spans="1:4" x14ac:dyDescent="0.25">
      <c r="A15" s="117" t="str">
        <f>Лист1!C30</f>
        <v>Арахисовая паста "Намажь_Орех" Традиционная  с Финиками и кофе 800 гр.</v>
      </c>
      <c r="B15" s="148">
        <f>Лист1!E30</f>
        <v>368</v>
      </c>
      <c r="C15" s="117">
        <f>Лист1!F30</f>
        <v>0</v>
      </c>
      <c r="D15" s="117">
        <f t="shared" si="0"/>
        <v>0</v>
      </c>
    </row>
    <row r="16" spans="1:4" x14ac:dyDescent="0.25">
      <c r="A16" s="117" t="str">
        <f>Лист1!C31</f>
        <v>Арахисовая паста "Намажь_Орех" Традиционная Кремовая 800 гр.</v>
      </c>
      <c r="B16" s="148">
        <f>Лист1!E31</f>
        <v>324</v>
      </c>
      <c r="C16" s="117">
        <f>Лист1!F31</f>
        <v>0</v>
      </c>
      <c r="D16" s="117">
        <f t="shared" si="0"/>
        <v>0</v>
      </c>
    </row>
    <row r="17" spans="1:4" x14ac:dyDescent="0.25">
      <c r="A17" s="117" t="str">
        <f>Лист1!C32</f>
        <v>Арахисовая паста "Намажь_Орех" Традиционная (без добавок) 800 гр.</v>
      </c>
      <c r="B17" s="148">
        <f>Лист1!E32</f>
        <v>328</v>
      </c>
      <c r="C17" s="117">
        <f>Лист1!F32</f>
        <v>0</v>
      </c>
      <c r="D17" s="117">
        <f t="shared" si="0"/>
        <v>0</v>
      </c>
    </row>
    <row r="18" spans="1:4" x14ac:dyDescent="0.25">
      <c r="A18" s="117" t="str">
        <f>Лист1!C33</f>
        <v>Арахисовая паста "Намажь_Орех" Традиционная (без добавок с кусочками арахиса)  800 гр.</v>
      </c>
      <c r="B18" s="148">
        <f>Лист1!E33</f>
        <v>328</v>
      </c>
      <c r="C18" s="117">
        <f>Лист1!F33</f>
        <v>0</v>
      </c>
      <c r="D18" s="117">
        <f t="shared" si="0"/>
        <v>0</v>
      </c>
    </row>
    <row r="19" spans="1:4" x14ac:dyDescent="0.25">
      <c r="A19" s="117" t="str">
        <f>Лист1!C34</f>
        <v>Арахисовая паста "Намажь_Орех" Традиционная  Хрустящая  800 гр.</v>
      </c>
      <c r="B19" s="148">
        <f>Лист1!E34</f>
        <v>324</v>
      </c>
      <c r="C19" s="117">
        <f>Лист1!F34</f>
        <v>0</v>
      </c>
      <c r="D19" s="117">
        <f t="shared" si="0"/>
        <v>0</v>
      </c>
    </row>
    <row r="20" spans="1:4" x14ac:dyDescent="0.25">
      <c r="A20" s="117" t="str">
        <f>Лист1!C35</f>
        <v>Арахисовая паста "Намажь_Орех" Традиционная Шоколадная 800 гр.</v>
      </c>
      <c r="B20" s="148">
        <f>Лист1!E35</f>
        <v>344</v>
      </c>
      <c r="C20" s="117">
        <f>Лист1!F35</f>
        <v>0</v>
      </c>
      <c r="D20" s="117">
        <f t="shared" si="0"/>
        <v>0</v>
      </c>
    </row>
    <row r="21" spans="1:4" x14ac:dyDescent="0.25">
      <c r="A21" s="117" t="str">
        <f>Лист1!C36</f>
        <v>Арахисовая паста "Намажь_Орех" Традиционная с Молочным Шоколадом 800 гр.</v>
      </c>
      <c r="B21" s="148">
        <f>Лист1!E36</f>
        <v>312</v>
      </c>
      <c r="C21" s="117">
        <f>Лист1!F36</f>
        <v>0</v>
      </c>
      <c r="D21" s="117">
        <f t="shared" si="0"/>
        <v>0</v>
      </c>
    </row>
    <row r="22" spans="1:4" x14ac:dyDescent="0.25">
      <c r="A22" s="117" t="str">
        <f>Лист1!C38</f>
        <v>Кокосовая паста "Намажь_Орех" Традиционная кокосовая сладкая 230 гр.</v>
      </c>
      <c r="B22" s="148">
        <f>Лист1!E38</f>
        <v>176.3</v>
      </c>
      <c r="C22" s="117">
        <f>Лист1!F38</f>
        <v>0</v>
      </c>
      <c r="D22" s="117">
        <f t="shared" si="0"/>
        <v>0</v>
      </c>
    </row>
    <row r="23" spans="1:4" x14ac:dyDescent="0.25">
      <c r="A23" s="117" t="str">
        <f>Лист1!C39</f>
        <v>Кокосовая паста "Намажь_Орех" Традиционная кокосовая сладкая 450 гр.</v>
      </c>
      <c r="B23" s="148">
        <f>Лист1!E39</f>
        <v>307.93560000000002</v>
      </c>
      <c r="C23" s="117">
        <f>Лист1!F39</f>
        <v>0</v>
      </c>
      <c r="D23" s="117">
        <f t="shared" si="0"/>
        <v>0</v>
      </c>
    </row>
    <row r="24" spans="1:4" x14ac:dyDescent="0.25">
      <c r="A24" s="117" t="str">
        <f>Лист1!C40</f>
        <v>Кокосовая паста "Намажь_Орех" Традиционная кокосовая сладкая 800 гр.</v>
      </c>
      <c r="B24" s="148">
        <f>Лист1!E40</f>
        <v>498.24880000000002</v>
      </c>
      <c r="C24" s="117">
        <f>Лист1!F40</f>
        <v>0</v>
      </c>
      <c r="D24" s="117">
        <f t="shared" si="0"/>
        <v>0</v>
      </c>
    </row>
    <row r="25" spans="1:4" x14ac:dyDescent="0.25">
      <c r="A25" s="117" t="str">
        <f>Лист1!C42</f>
        <v>Арахисовая паста "Намажь_Орех" (Фан серия) Креми 230 гр.</v>
      </c>
      <c r="B25" s="148">
        <f>Лист1!E42</f>
        <v>109</v>
      </c>
      <c r="C25" s="117">
        <f>Лист1!F42</f>
        <v>0</v>
      </c>
      <c r="D25" s="117">
        <f t="shared" si="0"/>
        <v>0</v>
      </c>
    </row>
    <row r="26" spans="1:4" x14ac:dyDescent="0.25">
      <c r="A26" s="117" t="str">
        <f>Лист1!C43</f>
        <v>Арахисовая паста "Намажь_Орех" (Фан серия)  Кранч 230 гр.</v>
      </c>
      <c r="B26" s="148">
        <f>Лист1!E43</f>
        <v>109</v>
      </c>
      <c r="C26" s="117">
        <f>Лист1!F43</f>
        <v>0</v>
      </c>
      <c r="D26" s="117">
        <f t="shared" si="0"/>
        <v>0</v>
      </c>
    </row>
    <row r="27" spans="1:4" x14ac:dyDescent="0.25">
      <c r="A27" s="117" t="str">
        <f>Лист1!C44</f>
        <v>Арахисовая паста"Намажь_Орех" (Фан серия) Шоко 230 гр.</v>
      </c>
      <c r="B27" s="148">
        <f>Лист1!E44</f>
        <v>112</v>
      </c>
      <c r="C27" s="117">
        <f>Лист1!F44</f>
        <v>0</v>
      </c>
      <c r="D27" s="117">
        <f t="shared" si="0"/>
        <v>0</v>
      </c>
    </row>
    <row r="28" spans="1:4" x14ac:dyDescent="0.25">
      <c r="A28" s="117" t="str">
        <f>Лист1!C45</f>
        <v>Арахисовая паста"Намажь_Орех" (Фан серия) Шоко Милк 230 гр.</v>
      </c>
      <c r="B28" s="148">
        <f>Лист1!E45</f>
        <v>109</v>
      </c>
      <c r="C28" s="117">
        <f>Лист1!F45</f>
        <v>0</v>
      </c>
      <c r="D28" s="117">
        <f t="shared" si="0"/>
        <v>0</v>
      </c>
    </row>
    <row r="29" spans="1:4" x14ac:dyDescent="0.25">
      <c r="A29" s="117" t="str">
        <f>Лист1!C46</f>
        <v>Арахисовая паста "Намажь_Орех" (Фан серия) Креми 450 гр.</v>
      </c>
      <c r="B29" s="148">
        <f>Лист1!E46</f>
        <v>177</v>
      </c>
      <c r="C29" s="117">
        <f>Лист1!F46</f>
        <v>0</v>
      </c>
      <c r="D29" s="117">
        <f t="shared" si="0"/>
        <v>0</v>
      </c>
    </row>
    <row r="30" spans="1:4" x14ac:dyDescent="0.25">
      <c r="A30" s="117" t="str">
        <f>Лист1!C47</f>
        <v>Арахисовая паста "Намажь_Орех" (Фан серия)  Кранч 450 гр.</v>
      </c>
      <c r="B30" s="148">
        <f>Лист1!E47</f>
        <v>177</v>
      </c>
      <c r="C30" s="117">
        <f>Лист1!F47</f>
        <v>0</v>
      </c>
      <c r="D30" s="117">
        <f t="shared" si="0"/>
        <v>0</v>
      </c>
    </row>
    <row r="31" spans="1:4" x14ac:dyDescent="0.25">
      <c r="A31" s="117" t="str">
        <f>Лист1!C48</f>
        <v>Арахисовая паста"Намажь_Орех" (Фан серия) Шоко 450 гр.</v>
      </c>
      <c r="B31" s="148">
        <f>Лист1!E48</f>
        <v>182</v>
      </c>
      <c r="C31" s="117">
        <f>Лист1!F48</f>
        <v>0</v>
      </c>
      <c r="D31" s="117">
        <f t="shared" si="0"/>
        <v>0</v>
      </c>
    </row>
    <row r="32" spans="1:4" x14ac:dyDescent="0.25">
      <c r="A32" s="117" t="str">
        <f>Лист1!C49</f>
        <v>Арахисовая паста"Намажь_Орех" (Фан серия) Шоко Милк 450 гр.</v>
      </c>
      <c r="B32" s="148">
        <f>Лист1!E49</f>
        <v>177</v>
      </c>
      <c r="C32" s="117">
        <f>Лист1!F49</f>
        <v>0</v>
      </c>
      <c r="D32" s="117">
        <f t="shared" si="0"/>
        <v>0</v>
      </c>
    </row>
    <row r="33" spans="1:4" x14ac:dyDescent="0.25">
      <c r="A33" s="117" t="str">
        <f>Лист1!C50</f>
        <v>Арахисовая паста "Намажь_Орех" (Фан серия) Креми 800 гр.</v>
      </c>
      <c r="B33" s="148">
        <f>Лист1!E50</f>
        <v>273</v>
      </c>
      <c r="C33" s="117">
        <f>Лист1!F50</f>
        <v>0</v>
      </c>
      <c r="D33" s="117">
        <f t="shared" si="0"/>
        <v>0</v>
      </c>
    </row>
    <row r="34" spans="1:4" x14ac:dyDescent="0.25">
      <c r="A34" s="117" t="str">
        <f>Лист1!C51</f>
        <v>Арахисовая паста "Намажь_Орех" (Фан серия)  Кранч 800 гр.</v>
      </c>
      <c r="B34" s="148">
        <f>Лист1!E51</f>
        <v>273</v>
      </c>
      <c r="C34" s="117">
        <f>Лист1!F51</f>
        <v>0</v>
      </c>
      <c r="D34" s="117">
        <f t="shared" si="0"/>
        <v>0</v>
      </c>
    </row>
    <row r="35" spans="1:4" x14ac:dyDescent="0.25">
      <c r="A35" s="117" t="str">
        <f>Лист1!C52</f>
        <v>Арахисовая паста"Намажь_Орех" (Фан серия) Шоко 800 гр.</v>
      </c>
      <c r="B35" s="148">
        <f>Лист1!E52</f>
        <v>282</v>
      </c>
      <c r="C35" s="117">
        <f>Лист1!F52</f>
        <v>0</v>
      </c>
      <c r="D35" s="117">
        <f t="shared" si="0"/>
        <v>0</v>
      </c>
    </row>
    <row r="36" spans="1:4" x14ac:dyDescent="0.25">
      <c r="A36" s="117" t="str">
        <f>Лист1!C53</f>
        <v>Арахисовая паста"Намажь_Орех" (Фан серия) Шоко Милк 800 гр.</v>
      </c>
      <c r="B36" s="148">
        <f>Лист1!E53</f>
        <v>273</v>
      </c>
      <c r="C36" s="117">
        <f>Лист1!F53</f>
        <v>0</v>
      </c>
      <c r="D36" s="117">
        <f t="shared" si="0"/>
        <v>0</v>
      </c>
    </row>
    <row r="37" spans="1:4" x14ac:dyDescent="0.25">
      <c r="A37" s="117" t="str">
        <f>Лист1!C55</f>
        <v>Кокосовая паста"Намажь_Орех" (Фан серия) Сладкий кокос 230 гр.</v>
      </c>
      <c r="B37" s="148">
        <f>Лист1!E55</f>
        <v>125</v>
      </c>
      <c r="C37" s="117">
        <f>Лист1!F55</f>
        <v>0</v>
      </c>
      <c r="D37" s="117">
        <f t="shared" si="0"/>
        <v>0</v>
      </c>
    </row>
    <row r="38" spans="1:4" x14ac:dyDescent="0.25">
      <c r="A38" s="117" t="str">
        <f>Лист1!C56</f>
        <v>Кокосовая паста"Намажь_Орех" (Фан серия) Сладкий кокос 450гр.</v>
      </c>
      <c r="B38" s="148">
        <f>Лист1!E56</f>
        <v>207</v>
      </c>
      <c r="C38" s="117">
        <f>Лист1!F56</f>
        <v>0</v>
      </c>
      <c r="D38" s="117">
        <f t="shared" si="0"/>
        <v>0</v>
      </c>
    </row>
    <row r="39" spans="1:4" x14ac:dyDescent="0.25">
      <c r="A39" s="117" t="str">
        <f>Лист1!C57</f>
        <v>Кокосовая паста"Намажь_Орех" (Фан серия) Сладкий кокос 800гр.</v>
      </c>
      <c r="B39" s="148">
        <f>Лист1!E57</f>
        <v>326</v>
      </c>
      <c r="C39" s="117">
        <f>Лист1!F57</f>
        <v>0</v>
      </c>
      <c r="D39" s="117">
        <f t="shared" si="0"/>
        <v>0</v>
      </c>
    </row>
    <row r="40" spans="1:4" x14ac:dyDescent="0.25">
      <c r="A40" s="117" t="str">
        <f>Лист1!C59</f>
        <v>Ореховая паста "Намажь_Орех" Классическая Кешью Жареный 230 гр.</v>
      </c>
      <c r="B40" s="148">
        <f>Лист1!E59</f>
        <v>285.02100000000002</v>
      </c>
      <c r="C40" s="117">
        <f>Лист1!F59</f>
        <v>0</v>
      </c>
      <c r="D40" s="117">
        <f t="shared" si="0"/>
        <v>0</v>
      </c>
    </row>
    <row r="41" spans="1:4" x14ac:dyDescent="0.25">
      <c r="A41" s="117" t="str">
        <f>Лист1!C60</f>
        <v>Ореховая паста "Намажь_Орех" Классическая Кешью Жареный 450 гр.</v>
      </c>
      <c r="B41" s="148">
        <f>Лист1!E60</f>
        <v>516.39629999999988</v>
      </c>
      <c r="C41" s="117">
        <f>Лист1!F60</f>
        <v>0</v>
      </c>
      <c r="D41" s="117">
        <f t="shared" si="0"/>
        <v>0</v>
      </c>
    </row>
    <row r="42" spans="1:4" x14ac:dyDescent="0.25">
      <c r="A42" s="117" t="str">
        <f>Лист1!C61</f>
        <v>Ореховая паста "Намажь_Орех" Классическая Кешью Жареный 800 гр.</v>
      </c>
      <c r="B42" s="148">
        <f>Лист1!E61</f>
        <v>863.17319999999995</v>
      </c>
      <c r="C42" s="117">
        <f>Лист1!F61</f>
        <v>0</v>
      </c>
      <c r="D42" s="117">
        <f t="shared" si="0"/>
        <v>0</v>
      </c>
    </row>
    <row r="43" spans="1:4" x14ac:dyDescent="0.25">
      <c r="A43" s="117" t="str">
        <f>Лист1!C63</f>
        <v>Урбеч кокосовый с какао сладкий "Намажь_орех" 230 грамм</v>
      </c>
      <c r="B43" s="148">
        <f>Лист1!E63</f>
        <v>176.3</v>
      </c>
      <c r="C43" s="117">
        <f>Лист1!F63</f>
        <v>0</v>
      </c>
      <c r="D43" s="117">
        <f t="shared" si="0"/>
        <v>0</v>
      </c>
    </row>
    <row r="44" spans="1:4" x14ac:dyDescent="0.25">
      <c r="A44" s="117" t="str">
        <f>Лист1!C64</f>
        <v>Урбеч кокосовый с какао сладкий "Намажь_орех" 450 грамм</v>
      </c>
      <c r="B44" s="148">
        <f>Лист1!E64</f>
        <v>307.93560000000002</v>
      </c>
      <c r="C44" s="117">
        <f>Лист1!F64</f>
        <v>0</v>
      </c>
      <c r="D44" s="117">
        <f t="shared" si="0"/>
        <v>0</v>
      </c>
    </row>
    <row r="45" spans="1:4" x14ac:dyDescent="0.25">
      <c r="A45" s="117" t="str">
        <f>Лист1!C65</f>
        <v>Урбеч кокосовый с какао сладкий "Намажь_орех" 800 грамм</v>
      </c>
      <c r="B45" s="148">
        <f>Лист1!E65</f>
        <v>498.24880000000002</v>
      </c>
      <c r="C45" s="117">
        <f>Лист1!F65</f>
        <v>0</v>
      </c>
      <c r="D45" s="117">
        <f t="shared" si="0"/>
        <v>0</v>
      </c>
    </row>
    <row r="46" spans="1:4" x14ac:dyDescent="0.25">
      <c r="A46" s="117" t="str">
        <f>Лист1!C66</f>
        <v>Урбеч из Кешью и Кокоса 230 гр.</v>
      </c>
      <c r="B46" s="148">
        <f>Лист1!E66</f>
        <v>236.69522000000001</v>
      </c>
      <c r="C46" s="117">
        <f>Лист1!F66</f>
        <v>0</v>
      </c>
      <c r="D46" s="117">
        <f t="shared" si="0"/>
        <v>0</v>
      </c>
    </row>
    <row r="47" spans="1:4" x14ac:dyDescent="0.25">
      <c r="A47" s="117" t="str">
        <f>Лист1!C67</f>
        <v>Урбеч из Кешью и Кокоса 450 гр.</v>
      </c>
      <c r="B47" s="148">
        <f>Лист1!E67</f>
        <v>417.59111100000001</v>
      </c>
      <c r="C47" s="117">
        <f>Лист1!F67</f>
        <v>0</v>
      </c>
      <c r="D47" s="117">
        <f t="shared" si="0"/>
        <v>0</v>
      </c>
    </row>
    <row r="48" spans="1:4" x14ac:dyDescent="0.25">
      <c r="A48" s="117" t="str">
        <f>Лист1!C68</f>
        <v>Урбеч из Кешью и Кокоса 800 гр.</v>
      </c>
      <c r="B48" s="148">
        <f>Лист1!E68</f>
        <v>679.97987200000011</v>
      </c>
      <c r="C48" s="117">
        <f>Лист1!F68</f>
        <v>0</v>
      </c>
      <c r="D48" s="117">
        <f t="shared" si="0"/>
        <v>0</v>
      </c>
    </row>
    <row r="49" spans="1:4" x14ac:dyDescent="0.25">
      <c r="A49" s="117" t="str">
        <f>Лист1!C69</f>
        <v>Урбеч из Кокоса Сладкая Ваниль 230 гр.</v>
      </c>
      <c r="B49" s="148">
        <f>Лист1!E69</f>
        <v>176.3</v>
      </c>
      <c r="C49" s="117">
        <f>Лист1!F69</f>
        <v>0</v>
      </c>
      <c r="D49" s="117">
        <f t="shared" si="0"/>
        <v>0</v>
      </c>
    </row>
    <row r="50" spans="1:4" x14ac:dyDescent="0.25">
      <c r="A50" s="117" t="str">
        <f>Лист1!C70</f>
        <v>Урбеч из Кокоса Сладкая Ваниль 450 гр.</v>
      </c>
      <c r="B50" s="148">
        <f>Лист1!E70</f>
        <v>307.93560000000002</v>
      </c>
      <c r="C50" s="117">
        <f>Лист1!F70</f>
        <v>0</v>
      </c>
      <c r="D50" s="117">
        <f t="shared" si="0"/>
        <v>0</v>
      </c>
    </row>
    <row r="51" spans="1:4" x14ac:dyDescent="0.25">
      <c r="A51" s="117" t="str">
        <f>Лист1!C71</f>
        <v>Урбеч из Кокоса Сладкая Ваниль 800 гр.</v>
      </c>
      <c r="B51" s="148">
        <f>Лист1!E71</f>
        <v>498.24880000000002</v>
      </c>
      <c r="C51" s="117">
        <f>Лист1!F71</f>
        <v>0</v>
      </c>
      <c r="D51" s="117">
        <f t="shared" si="0"/>
        <v>0</v>
      </c>
    </row>
    <row r="52" spans="1:4" x14ac:dyDescent="0.25">
      <c r="A52" s="117" t="str">
        <f>Лист1!C73</f>
        <v>Урбеч из фиников "Намажь_орех" 230 гр.</v>
      </c>
      <c r="B52" s="148">
        <f>Лист1!E73</f>
        <v>124.32000000000001</v>
      </c>
      <c r="C52" s="117">
        <f>Лист1!F73</f>
        <v>0</v>
      </c>
      <c r="D52" s="117">
        <f t="shared" si="0"/>
        <v>0</v>
      </c>
    </row>
    <row r="53" spans="1:4" x14ac:dyDescent="0.25">
      <c r="A53" s="117" t="str">
        <f>Лист1!C74</f>
        <v>Урбеч из кунжута белого "Намажь_орех" 230 гр.</v>
      </c>
      <c r="B53" s="148">
        <f>Лист1!E74</f>
        <v>151.184</v>
      </c>
      <c r="C53" s="117">
        <f>Лист1!F74</f>
        <v>0</v>
      </c>
      <c r="D53" s="117">
        <f t="shared" si="0"/>
        <v>0</v>
      </c>
    </row>
    <row r="54" spans="1:4" x14ac:dyDescent="0.25">
      <c r="A54" s="117" t="str">
        <f>Лист1!C75</f>
        <v>Урбеч из льна золотистого "Намажь_орех" 230 гр.</v>
      </c>
      <c r="B54" s="148">
        <f>Лист1!E75</f>
        <v>98.272500000000008</v>
      </c>
      <c r="C54" s="117">
        <f>Лист1!F75</f>
        <v>0</v>
      </c>
      <c r="D54" s="117">
        <f t="shared" si="0"/>
        <v>0</v>
      </c>
    </row>
    <row r="55" spans="1:4" x14ac:dyDescent="0.25">
      <c r="A55" s="117" t="str">
        <f>Лист1!C76</f>
        <v>Урбеч из льна тёмного "Намажь_орех" 230 гр.</v>
      </c>
      <c r="B55" s="148">
        <f>Лист1!E76</f>
        <v>96.547499999999999</v>
      </c>
      <c r="C55" s="117">
        <f>Лист1!F76</f>
        <v>0</v>
      </c>
      <c r="D55" s="117">
        <f t="shared" si="0"/>
        <v>0</v>
      </c>
    </row>
    <row r="56" spans="1:4" x14ac:dyDescent="0.25">
      <c r="A56" s="117" t="str">
        <f>Лист1!C77</f>
        <v>Урбеч из расторопши "Намажь_орех" 230 гр.</v>
      </c>
      <c r="B56" s="148">
        <f>Лист1!E77</f>
        <v>163.78800000000001</v>
      </c>
      <c r="C56" s="117">
        <f>Лист1!F77</f>
        <v>0</v>
      </c>
      <c r="D56" s="117">
        <f t="shared" si="0"/>
        <v>0</v>
      </c>
    </row>
    <row r="57" spans="1:4" x14ac:dyDescent="0.25">
      <c r="A57" s="117" t="str">
        <f>Лист1!C78</f>
        <v>Урбеч из тыквенных семечек (РОССИЯ) "Намажь_орех" 230 гр.</v>
      </c>
      <c r="B57" s="148">
        <f>Лист1!E78</f>
        <v>204.22200000000004</v>
      </c>
      <c r="C57" s="117">
        <f>Лист1!F78</f>
        <v>0</v>
      </c>
      <c r="D57" s="117">
        <f t="shared" si="0"/>
        <v>0</v>
      </c>
    </row>
    <row r="58" spans="1:4" x14ac:dyDescent="0.25">
      <c r="A58" s="117" t="str">
        <f>Лист1!C79</f>
        <v>Урбеч из ядер абрикоса "Намажь_орех" 230 гр.</v>
      </c>
      <c r="B58" s="148">
        <f>Лист1!E79</f>
        <v>181.82000000000002</v>
      </c>
      <c r="C58" s="117">
        <f>Лист1!F79</f>
        <v>0</v>
      </c>
      <c r="D58" s="117">
        <f t="shared" si="0"/>
        <v>0</v>
      </c>
    </row>
    <row r="59" spans="1:4" x14ac:dyDescent="0.25">
      <c r="A59" s="117" t="str">
        <f>Лист1!C80</f>
        <v>Урбеч из подсолнечника "Намажь_орех" 230 гр.</v>
      </c>
      <c r="B59" s="148">
        <f>Лист1!E80</f>
        <v>113.39500000000001</v>
      </c>
      <c r="C59" s="117">
        <f>Лист1!F80</f>
        <v>0</v>
      </c>
      <c r="D59" s="117">
        <f t="shared" si="0"/>
        <v>0</v>
      </c>
    </row>
    <row r="60" spans="1:4" x14ac:dyDescent="0.25">
      <c r="A60" s="117" t="str">
        <f>Лист1!C81</f>
        <v>Урбеч из конопли "Намажь_орех" 230 гр.</v>
      </c>
      <c r="B60" s="148">
        <f>Лист1!E81</f>
        <v>149.06800000000001</v>
      </c>
      <c r="C60" s="117">
        <f>Лист1!F81</f>
        <v>0</v>
      </c>
      <c r="D60" s="117">
        <f t="shared" ref="D60:D119" si="1">C60</f>
        <v>0</v>
      </c>
    </row>
    <row r="61" spans="1:4" x14ac:dyDescent="0.25">
      <c r="A61" s="117" t="str">
        <f>Лист1!C82</f>
        <v>Урбеч из кунжута черного "Намажь_орех" 230 гр.</v>
      </c>
      <c r="B61" s="148">
        <f>Лист1!E82</f>
        <v>171.17099999999999</v>
      </c>
      <c r="C61" s="117">
        <f>Лист1!F82</f>
        <v>0</v>
      </c>
      <c r="D61" s="117">
        <f t="shared" si="1"/>
        <v>0</v>
      </c>
    </row>
    <row r="62" spans="1:4" x14ac:dyDescent="0.25">
      <c r="A62" s="117" t="str">
        <f>Лист1!C83</f>
        <v>Урбеч из инжира "Намажь_орех" 230 гр.</v>
      </c>
      <c r="B62" s="148">
        <f>Лист1!E83</f>
        <v>168.02</v>
      </c>
      <c r="C62" s="117">
        <f>Лист1!F83</f>
        <v>0</v>
      </c>
      <c r="D62" s="117">
        <f t="shared" si="1"/>
        <v>0</v>
      </c>
    </row>
    <row r="63" spans="1:4" x14ac:dyDescent="0.25">
      <c r="A63" s="117" t="str">
        <f>Лист1!C84</f>
        <v>Урбеч из кунжута белого жаренного "Намажь_орех" 230 гр.</v>
      </c>
      <c r="B63" s="148">
        <f>Лист1!E84</f>
        <v>166.25360000000001</v>
      </c>
      <c r="C63" s="117">
        <f>Лист1!F84</f>
        <v>0</v>
      </c>
      <c r="D63" s="117">
        <f t="shared" si="1"/>
        <v>0</v>
      </c>
    </row>
    <row r="64" spans="1:4" x14ac:dyDescent="0.25">
      <c r="A64" s="117" t="str">
        <f>Лист1!C85</f>
        <v>Урбеч из Фиников "Намажь_орех" 450 гр.</v>
      </c>
      <c r="B64" s="148">
        <f>Лист1!E85</f>
        <v>208.2696</v>
      </c>
      <c r="C64" s="117">
        <f>Лист1!F85</f>
        <v>0</v>
      </c>
      <c r="D64" s="117">
        <f t="shared" si="1"/>
        <v>0</v>
      </c>
    </row>
    <row r="65" spans="1:4" x14ac:dyDescent="0.25">
      <c r="A65" s="117" t="str">
        <f>Лист1!C86</f>
        <v>Урбеч из кунжута белого "Намажь_орех" 450 гр.</v>
      </c>
      <c r="B65" s="148">
        <f>Лист1!E86</f>
        <v>259.77839999999998</v>
      </c>
      <c r="C65" s="117">
        <f>Лист1!F86</f>
        <v>0</v>
      </c>
      <c r="D65" s="117">
        <f t="shared" si="1"/>
        <v>0</v>
      </c>
    </row>
    <row r="66" spans="1:4" x14ac:dyDescent="0.25">
      <c r="A66" s="117" t="str">
        <f>Лист1!C87</f>
        <v>Урбеч из льна золотистого "Намажь_орех" 450 гр.</v>
      </c>
      <c r="B66" s="148">
        <f>Лист1!E87</f>
        <v>158.32634999999999</v>
      </c>
      <c r="C66" s="117">
        <f>Лист1!F87</f>
        <v>0</v>
      </c>
      <c r="D66" s="117">
        <f t="shared" si="1"/>
        <v>0</v>
      </c>
    </row>
    <row r="67" spans="1:4" x14ac:dyDescent="0.25">
      <c r="A67" s="117" t="str">
        <f>Лист1!C88</f>
        <v>Урбеч из льна тёмного "Намажь_орех" 450 гр.</v>
      </c>
      <c r="B67" s="148">
        <f>Лист1!E88</f>
        <v>155.01885000000001</v>
      </c>
      <c r="C67" s="117">
        <f>Лист1!F88</f>
        <v>0</v>
      </c>
      <c r="D67" s="117">
        <f t="shared" si="1"/>
        <v>0</v>
      </c>
    </row>
    <row r="68" spans="1:4" x14ac:dyDescent="0.25">
      <c r="A68" s="117" t="str">
        <f>Лист1!C89</f>
        <v>Урбеч из расторопши "Намажь_орех" 450 гр.</v>
      </c>
      <c r="B68" s="148">
        <f>Лист1!E89</f>
        <v>283.9452</v>
      </c>
      <c r="C68" s="117">
        <f>Лист1!F89</f>
        <v>0</v>
      </c>
      <c r="D68" s="117">
        <f t="shared" si="1"/>
        <v>0</v>
      </c>
    </row>
    <row r="69" spans="1:4" x14ac:dyDescent="0.25">
      <c r="A69" s="117" t="str">
        <f>Лист1!C90</f>
        <v>Урбеч из тыквенных семечек (РОССИЯ) "Намажь_орех" 450 гр.</v>
      </c>
      <c r="B69" s="148">
        <f>Лист1!E90</f>
        <v>361.47300000000001</v>
      </c>
      <c r="C69" s="117">
        <f>Лист1!F90</f>
        <v>0</v>
      </c>
      <c r="D69" s="117">
        <f t="shared" si="1"/>
        <v>0</v>
      </c>
    </row>
    <row r="70" spans="1:4" x14ac:dyDescent="0.25">
      <c r="A70" s="117" t="str">
        <f>Лист1!C91</f>
        <v>Урбеч из ядер абрикоса "Намажь_орех" 450 гр.</v>
      </c>
      <c r="B70" s="148">
        <f>Лист1!E91</f>
        <v>318.51959999999997</v>
      </c>
      <c r="C70" s="117">
        <f>Лист1!F91</f>
        <v>0</v>
      </c>
      <c r="D70" s="117">
        <f t="shared" si="1"/>
        <v>0</v>
      </c>
    </row>
    <row r="71" spans="1:4" x14ac:dyDescent="0.25">
      <c r="A71" s="117" t="str">
        <f>Лист1!C92</f>
        <v>Урбеч из подсолнечника "Намажь_орех" 450 гр.</v>
      </c>
      <c r="B71" s="148">
        <f>Лист1!E92</f>
        <v>187.32210000000001</v>
      </c>
      <c r="C71" s="117">
        <f>Лист1!F92</f>
        <v>0</v>
      </c>
      <c r="D71" s="117">
        <f t="shared" si="1"/>
        <v>0</v>
      </c>
    </row>
    <row r="72" spans="1:4" x14ac:dyDescent="0.25">
      <c r="A72" s="117" t="str">
        <f>Лист1!C93</f>
        <v>Урбеч из конопли "Намажь_орех" 450 гр.</v>
      </c>
      <c r="B72" s="148">
        <f>Лист1!E93</f>
        <v>255.72120000000004</v>
      </c>
      <c r="C72" s="117">
        <f>Лист1!F93</f>
        <v>0</v>
      </c>
      <c r="D72" s="117">
        <f t="shared" si="1"/>
        <v>0</v>
      </c>
    </row>
    <row r="73" spans="1:4" x14ac:dyDescent="0.25">
      <c r="A73" s="117" t="str">
        <f>Лист1!C94</f>
        <v>Урбеч из кунжута черного "Намажь_орех" 450 гр.</v>
      </c>
      <c r="B73" s="148">
        <f>Лист1!E94</f>
        <v>298.10130000000004</v>
      </c>
      <c r="C73" s="117">
        <f>Лист1!F94</f>
        <v>0</v>
      </c>
      <c r="D73" s="117">
        <f t="shared" si="1"/>
        <v>0</v>
      </c>
    </row>
    <row r="74" spans="1:4" x14ac:dyDescent="0.25">
      <c r="A74" s="117" t="str">
        <f>Лист1!C95</f>
        <v>Урбеч из инжира "Намажь_орех" 450 гр.</v>
      </c>
      <c r="B74" s="148">
        <f>Лист1!E95</f>
        <v>292.05959999999999</v>
      </c>
      <c r="C74" s="117">
        <f>Лист1!F95</f>
        <v>0</v>
      </c>
      <c r="D74" s="117">
        <f t="shared" si="1"/>
        <v>0</v>
      </c>
    </row>
    <row r="75" spans="1:4" x14ac:dyDescent="0.25">
      <c r="A75" s="117" t="str">
        <f>Лист1!C96</f>
        <v>Урбеч из кунжута белого жаренного "Намажь_орех" 450 гр.</v>
      </c>
      <c r="B75" s="148">
        <f>Лист1!E96</f>
        <v>288.67271999999997</v>
      </c>
      <c r="C75" s="117">
        <f>Лист1!F96</f>
        <v>0</v>
      </c>
      <c r="D75" s="117">
        <f t="shared" si="1"/>
        <v>0</v>
      </c>
    </row>
    <row r="76" spans="1:4" x14ac:dyDescent="0.25">
      <c r="A76" s="117" t="str">
        <f>Лист1!C97</f>
        <v>Урбеч из фиников "Намажь_орех" 800 гр.</v>
      </c>
      <c r="B76" s="148">
        <f>Лист1!E97</f>
        <v>323.77679999999998</v>
      </c>
      <c r="C76" s="117">
        <f>Лист1!F97</f>
        <v>0</v>
      </c>
      <c r="D76" s="117">
        <f t="shared" si="1"/>
        <v>0</v>
      </c>
    </row>
    <row r="77" spans="1:4" x14ac:dyDescent="0.25">
      <c r="A77" s="117" t="str">
        <f>Лист1!C98</f>
        <v>Урбеч из кунжута белого "Намажь_орех" 800 гр.</v>
      </c>
      <c r="B77" s="148">
        <f>Лист1!E98</f>
        <v>413.94639999999998</v>
      </c>
      <c r="C77" s="117">
        <f>Лист1!F98</f>
        <v>0</v>
      </c>
      <c r="D77" s="117">
        <f t="shared" si="1"/>
        <v>0</v>
      </c>
    </row>
    <row r="78" spans="1:4" x14ac:dyDescent="0.25">
      <c r="A78" s="117" t="str">
        <f>Лист1!C99</f>
        <v>Урбеч из льна золотистого "Намажь_орех" 800 гр.</v>
      </c>
      <c r="B78" s="148">
        <f>Лист1!E99</f>
        <v>236.34780000000001</v>
      </c>
      <c r="C78" s="117">
        <f>Лист1!F99</f>
        <v>0</v>
      </c>
      <c r="D78" s="117">
        <f t="shared" si="1"/>
        <v>0</v>
      </c>
    </row>
    <row r="79" spans="1:4" x14ac:dyDescent="0.25">
      <c r="A79" s="117" t="str">
        <f>Лист1!C100</f>
        <v>Урбеч из льна тёмного "Намажь_орех" 800 гр.</v>
      </c>
      <c r="B79" s="148">
        <f>Лист1!E100</f>
        <v>230.55780000000001</v>
      </c>
      <c r="C79" s="117">
        <f>Лист1!F100</f>
        <v>0</v>
      </c>
      <c r="D79" s="117">
        <f t="shared" si="1"/>
        <v>0</v>
      </c>
    </row>
    <row r="80" spans="1:4" x14ac:dyDescent="0.25">
      <c r="A80" s="117" t="str">
        <f>Лист1!C101</f>
        <v>Урбеч из расторопши "Намажь_орех" 800 гр.</v>
      </c>
      <c r="B80" s="148">
        <f>Лист1!E101</f>
        <v>456.25200000000001</v>
      </c>
      <c r="C80" s="117">
        <f>Лист1!F101</f>
        <v>0</v>
      </c>
      <c r="D80" s="117">
        <f t="shared" si="1"/>
        <v>0</v>
      </c>
    </row>
    <row r="81" spans="1:4" x14ac:dyDescent="0.25">
      <c r="A81" s="117" t="str">
        <f>Лист1!C102</f>
        <v>Урбеч из тыквенных семечек (РОССИЯ) "Намажь_орех" 800 гр.</v>
      </c>
      <c r="B81" s="148">
        <f>Лист1!E102</f>
        <v>591.96960000000001</v>
      </c>
      <c r="C81" s="117">
        <f>Лист1!F102</f>
        <v>0</v>
      </c>
      <c r="D81" s="117">
        <f t="shared" si="1"/>
        <v>0</v>
      </c>
    </row>
    <row r="82" spans="1:4" x14ac:dyDescent="0.25">
      <c r="A82" s="117" t="str">
        <f>Лист1!C103</f>
        <v>Урбеч из ядер абрикоса "Намажь_орех" 800 гр.</v>
      </c>
      <c r="B82" s="148">
        <f>Лист1!E103</f>
        <v>516.77679999999998</v>
      </c>
      <c r="C82" s="117">
        <f>Лист1!F103</f>
        <v>0</v>
      </c>
      <c r="D82" s="117">
        <f t="shared" si="1"/>
        <v>0</v>
      </c>
    </row>
    <row r="83" spans="1:4" x14ac:dyDescent="0.25">
      <c r="A83" s="117" t="str">
        <f>Лист1!C104</f>
        <v>Урбеч из подсолнечника "Намажь_орех" 800 гр.</v>
      </c>
      <c r="B83" s="148">
        <f>Лист1!E104</f>
        <v>287.10680000000002</v>
      </c>
      <c r="C83" s="117">
        <f>Лист1!F104</f>
        <v>0</v>
      </c>
      <c r="D83" s="117">
        <f t="shared" si="1"/>
        <v>0</v>
      </c>
    </row>
    <row r="84" spans="1:4" x14ac:dyDescent="0.25">
      <c r="A84" s="117" t="str">
        <f>Лист1!C105</f>
        <v>Урбеч из конопли "Намажь_орех" 800 гр.</v>
      </c>
      <c r="B84" s="148">
        <f>Лист1!E105</f>
        <v>406.84399999999999</v>
      </c>
      <c r="C84" s="117">
        <f>Лист1!F105</f>
        <v>0</v>
      </c>
      <c r="D84" s="117">
        <f t="shared" si="1"/>
        <v>0</v>
      </c>
    </row>
    <row r="85" spans="1:4" x14ac:dyDescent="0.25">
      <c r="A85" s="117" t="str">
        <f>Лист1!C106</f>
        <v>Урбеч из кунжута черного "Намажь_орех" 800 гр.</v>
      </c>
      <c r="B85" s="148">
        <f>Лист1!E106</f>
        <v>481.03320000000002</v>
      </c>
      <c r="C85" s="117">
        <f>Лист1!F106</f>
        <v>0</v>
      </c>
      <c r="D85" s="117">
        <f t="shared" si="1"/>
        <v>0</v>
      </c>
    </row>
    <row r="86" spans="1:4" x14ac:dyDescent="0.25">
      <c r="A86" s="117" t="str">
        <f>Лист1!C107</f>
        <v>Урбеч из инжира "Намажь_орех" 800 гр.</v>
      </c>
      <c r="B86" s="148">
        <f>Лист1!E107</f>
        <v>470.45679999999999</v>
      </c>
      <c r="C86" s="117">
        <f>Лист1!F107</f>
        <v>0</v>
      </c>
      <c r="D86" s="117">
        <f t="shared" si="1"/>
        <v>0</v>
      </c>
    </row>
    <row r="87" spans="1:4" x14ac:dyDescent="0.25">
      <c r="A87" s="117" t="str">
        <f>Лист1!C108</f>
        <v>Урбеч из кунжута белого жаренного "Намажь_орех" 800 гр.</v>
      </c>
      <c r="B87" s="148">
        <f>Лист1!E108</f>
        <v>464.52783999999997</v>
      </c>
      <c r="C87" s="117">
        <f>Лист1!F108</f>
        <v>0</v>
      </c>
      <c r="D87" s="117">
        <f t="shared" si="1"/>
        <v>0</v>
      </c>
    </row>
    <row r="88" spans="1:4" x14ac:dyDescent="0.25">
      <c r="A88" s="117" t="str">
        <f>Лист1!C110</f>
        <v>Урбеч из кокоса "Намажь_орех" 230 гр.</v>
      </c>
      <c r="B88" s="148">
        <f>Лист1!E110</f>
        <v>176.3</v>
      </c>
      <c r="C88" s="117">
        <f>Лист1!F110</f>
        <v>0</v>
      </c>
      <c r="D88" s="117">
        <f t="shared" si="1"/>
        <v>0</v>
      </c>
    </row>
    <row r="89" spans="1:4" x14ac:dyDescent="0.25">
      <c r="A89" s="117" t="str">
        <f>Лист1!C111</f>
        <v>Урбеч из арахиса "Намажь_орех" 230 гр.</v>
      </c>
      <c r="B89" s="148">
        <f>Лист1!E111</f>
        <v>124.93179999999998</v>
      </c>
      <c r="C89" s="117">
        <f>Лист1!F111</f>
        <v>0</v>
      </c>
      <c r="D89" s="117">
        <f t="shared" si="1"/>
        <v>0</v>
      </c>
    </row>
    <row r="90" spans="1:4" x14ac:dyDescent="0.25">
      <c r="A90" s="117" t="str">
        <f>Лист1!C112</f>
        <v>Урбеч из грецкого ореха "Намажь_орех" 230 гр.</v>
      </c>
      <c r="B90" s="148">
        <f>Лист1!E112</f>
        <v>251.99299999999999</v>
      </c>
      <c r="C90" s="117">
        <f>Лист1!F112</f>
        <v>0</v>
      </c>
      <c r="D90" s="117">
        <f t="shared" si="1"/>
        <v>0</v>
      </c>
    </row>
    <row r="91" spans="1:4" x14ac:dyDescent="0.25">
      <c r="A91" s="117" t="str">
        <f>Лист1!C113</f>
        <v>Урбеч из миндаля "Намажь_орех" 230 гр.</v>
      </c>
      <c r="B91" s="148">
        <f>Лист1!E113</f>
        <v>328.49099999999999</v>
      </c>
      <c r="C91" s="117">
        <f>Лист1!F113</f>
        <v>0</v>
      </c>
      <c r="D91" s="117">
        <f t="shared" si="1"/>
        <v>0</v>
      </c>
    </row>
    <row r="92" spans="1:4" x14ac:dyDescent="0.25">
      <c r="A92" s="117" t="str">
        <f>Лист1!C114</f>
        <v>Урбеч из кешью "Намажь_орех" 230 гр.</v>
      </c>
      <c r="B92" s="148">
        <f>Лист1!E114</f>
        <v>285.02100000000002</v>
      </c>
      <c r="C92" s="117">
        <f>Лист1!F114</f>
        <v>0</v>
      </c>
      <c r="D92" s="117">
        <f t="shared" si="1"/>
        <v>0</v>
      </c>
    </row>
    <row r="93" spans="1:4" x14ac:dyDescent="0.25">
      <c r="A93" s="117" t="str">
        <f>Лист1!C115</f>
        <v>Урбеч из лесного ореха (фундука) "Намажь_орех" 230 гр.</v>
      </c>
      <c r="B93" s="148">
        <f>Лист1!E115</f>
        <v>275.60249999999996</v>
      </c>
      <c r="C93" s="117">
        <f>Лист1!F115</f>
        <v>0</v>
      </c>
      <c r="D93" s="117">
        <f t="shared" si="1"/>
        <v>0</v>
      </c>
    </row>
    <row r="94" spans="1:4" x14ac:dyDescent="0.25">
      <c r="A94" s="117" t="str">
        <f>Лист1!C116</f>
        <v>Урбеч из кедрового ореха "Намажь_орех" 230 гр.</v>
      </c>
      <c r="B94" s="148">
        <f>Лист1!E116</f>
        <v>732.3365</v>
      </c>
      <c r="C94" s="117">
        <f>Лист1!F116</f>
        <v>0</v>
      </c>
      <c r="D94" s="117">
        <f t="shared" si="1"/>
        <v>0</v>
      </c>
    </row>
    <row r="95" spans="1:4" x14ac:dyDescent="0.25">
      <c r="A95" s="117" t="str">
        <f>Лист1!C117</f>
        <v>Урбеч из ядер фисташки "Намажь_орех" 230 гр.</v>
      </c>
      <c r="B95" s="148">
        <f>Лист1!E117</f>
        <v>558.3415</v>
      </c>
      <c r="C95" s="117">
        <f>Лист1!F117</f>
        <v>0</v>
      </c>
      <c r="D95" s="117">
        <f t="shared" si="1"/>
        <v>0</v>
      </c>
    </row>
    <row r="96" spans="1:4" x14ac:dyDescent="0.25">
      <c r="A96" s="117" t="str">
        <f>Лист1!C118</f>
        <v>Урбеч из какао-бобов цельных "Намажь_орех" 230 гр.</v>
      </c>
      <c r="B96" s="148">
        <f>Лист1!E118</f>
        <v>220.92000000000002</v>
      </c>
      <c r="C96" s="117">
        <f>Лист1!F118</f>
        <v>0</v>
      </c>
      <c r="D96" s="117">
        <f t="shared" si="1"/>
        <v>0</v>
      </c>
    </row>
    <row r="97" spans="1:4" x14ac:dyDescent="0.25">
      <c r="A97" s="117" t="str">
        <f>Лист1!C119</f>
        <v>Урбеч из кокоса "Намажь_орех" 450 гр.</v>
      </c>
      <c r="B97" s="148">
        <f>Лист1!E119</f>
        <v>307.93560000000002</v>
      </c>
      <c r="C97" s="117">
        <f>Лист1!F119</f>
        <v>0</v>
      </c>
      <c r="D97" s="117">
        <f t="shared" si="1"/>
        <v>0</v>
      </c>
    </row>
    <row r="98" spans="1:4" x14ac:dyDescent="0.25">
      <c r="A98" s="117" t="str">
        <f>Лист1!C120</f>
        <v>Урбеч из арахиса "Намажь_орех" 450 гр.</v>
      </c>
      <c r="B98" s="148">
        <f>Лист1!E120</f>
        <v>209.44265999999999</v>
      </c>
      <c r="C98" s="117">
        <f>Лист1!F120</f>
        <v>0</v>
      </c>
      <c r="D98" s="117">
        <f t="shared" si="1"/>
        <v>0</v>
      </c>
    </row>
    <row r="99" spans="1:4" x14ac:dyDescent="0.25">
      <c r="A99" s="117" t="str">
        <f>Лист1!C121</f>
        <v>Урбеч из грецкого ореха "Намажь_орех" 450 гр.</v>
      </c>
      <c r="B99" s="148">
        <f>Лист1!E121</f>
        <v>453.06869999999992</v>
      </c>
      <c r="C99" s="117">
        <f>Лист1!F121</f>
        <v>0</v>
      </c>
      <c r="D99" s="117">
        <f t="shared" si="1"/>
        <v>0</v>
      </c>
    </row>
    <row r="100" spans="1:4" x14ac:dyDescent="0.25">
      <c r="A100" s="117" t="str">
        <f>Лист1!C122</f>
        <v>Урбеч из миндаля "Намажь_орех" 450 гр.</v>
      </c>
      <c r="B100" s="148">
        <f>Лист1!E122</f>
        <v>599.74530000000004</v>
      </c>
      <c r="C100" s="117">
        <f>Лист1!F122</f>
        <v>0</v>
      </c>
      <c r="D100" s="117">
        <f t="shared" si="1"/>
        <v>0</v>
      </c>
    </row>
    <row r="101" spans="1:4" x14ac:dyDescent="0.25">
      <c r="A101" s="117" t="str">
        <f>Лист1!C123</f>
        <v>Урбеч из кешью "Намажь_орех" 450 гр.</v>
      </c>
      <c r="B101" s="148">
        <f>Лист1!E123</f>
        <v>516.39629999999988</v>
      </c>
      <c r="C101" s="117">
        <f>Лист1!F123</f>
        <v>0</v>
      </c>
      <c r="D101" s="117">
        <f t="shared" si="1"/>
        <v>0</v>
      </c>
    </row>
    <row r="102" spans="1:4" x14ac:dyDescent="0.25">
      <c r="A102" s="117" t="str">
        <f>Лист1!C124</f>
        <v>Урбеч из лесного ореха (фундука) "Намажь_орех" 450 гр.</v>
      </c>
      <c r="B102" s="148">
        <f>Лист1!E124</f>
        <v>498.3373499999999</v>
      </c>
      <c r="C102" s="117">
        <f>Лист1!F124</f>
        <v>0</v>
      </c>
      <c r="D102" s="117">
        <f t="shared" si="1"/>
        <v>0</v>
      </c>
    </row>
    <row r="103" spans="1:4" x14ac:dyDescent="0.25">
      <c r="A103" s="117" t="str">
        <f>Лист1!C125</f>
        <v>Урбеч из кедрового ореха "Намажь_орех" 450 гр.</v>
      </c>
      <c r="B103" s="148">
        <f>Лист1!E125</f>
        <v>1374.0751499999999</v>
      </c>
      <c r="C103" s="117">
        <f>Лист1!F125</f>
        <v>0</v>
      </c>
      <c r="D103" s="117">
        <f t="shared" si="1"/>
        <v>0</v>
      </c>
    </row>
    <row r="104" spans="1:4" x14ac:dyDescent="0.25">
      <c r="A104" s="117" t="str">
        <f>Лист1!C126</f>
        <v>Урбеч из ядер фисташки "Намажь_орех" 450 гр.</v>
      </c>
      <c r="B104" s="148">
        <f>Лист1!E126</f>
        <v>1040.45865</v>
      </c>
      <c r="C104" s="117">
        <f>Лист1!F126</f>
        <v>0</v>
      </c>
      <c r="D104" s="117">
        <f t="shared" si="1"/>
        <v>0</v>
      </c>
    </row>
    <row r="105" spans="1:4" x14ac:dyDescent="0.25">
      <c r="A105" s="117" t="str">
        <f>Лист1!C127</f>
        <v>Урбеч из какао-бобов цельных "Намажь_орех" 450 гр.</v>
      </c>
      <c r="B105" s="148">
        <f>Лист1!E127</f>
        <v>393.4896</v>
      </c>
      <c r="C105" s="117">
        <f>Лист1!F127</f>
        <v>0</v>
      </c>
      <c r="D105" s="117">
        <f t="shared" si="1"/>
        <v>0</v>
      </c>
    </row>
    <row r="106" spans="1:4" x14ac:dyDescent="0.25">
      <c r="A106" s="117" t="str">
        <f>Лист1!C128</f>
        <v>Урбеч из кокоса "Намажь_орех" 800 гр.</v>
      </c>
      <c r="B106" s="148">
        <f>Лист1!E128</f>
        <v>498.24880000000002</v>
      </c>
      <c r="C106" s="117">
        <f>Лист1!F128</f>
        <v>0</v>
      </c>
      <c r="D106" s="117">
        <f t="shared" si="1"/>
        <v>0</v>
      </c>
    </row>
    <row r="107" spans="1:4" x14ac:dyDescent="0.25">
      <c r="A107" s="117" t="str">
        <f>Лист1!C129</f>
        <v>Урбеч из арахиса "Намажь_орех" 800 гр.</v>
      </c>
      <c r="B107" s="148">
        <f>Лист1!E129</f>
        <v>325.83031999999997</v>
      </c>
      <c r="C107" s="117">
        <f>Лист1!F129</f>
        <v>0</v>
      </c>
      <c r="D107" s="117">
        <f t="shared" si="1"/>
        <v>0</v>
      </c>
    </row>
    <row r="108" spans="1:4" x14ac:dyDescent="0.25">
      <c r="A108" s="117" t="str">
        <f>Лист1!C130</f>
        <v>Урбеч из грецкого ореха "Намажь_орех" 800 гр.</v>
      </c>
      <c r="B108" s="148">
        <f>Лист1!E130</f>
        <v>752.31399999999985</v>
      </c>
      <c r="C108" s="117">
        <f>Лист1!F130</f>
        <v>0</v>
      </c>
      <c r="D108" s="117">
        <f t="shared" si="1"/>
        <v>0</v>
      </c>
    </row>
    <row r="109" spans="1:4" x14ac:dyDescent="0.25">
      <c r="A109" s="117" t="str">
        <f>Лист1!C131</f>
        <v>Урбеч из миндаля "Намажь_орех" 800 гр.</v>
      </c>
      <c r="B109" s="148">
        <f>Лист1!E131</f>
        <v>1009.0812000000001</v>
      </c>
      <c r="C109" s="117">
        <f>Лист1!F131</f>
        <v>0</v>
      </c>
      <c r="D109" s="117">
        <f t="shared" si="1"/>
        <v>0</v>
      </c>
    </row>
    <row r="110" spans="1:4" x14ac:dyDescent="0.25">
      <c r="A110" s="117" t="str">
        <f>Лист1!C132</f>
        <v>Урбеч из кешью "Намажь_орех" 800 гр.</v>
      </c>
      <c r="B110" s="148">
        <f>Лист1!E132</f>
        <v>863.17319999999995</v>
      </c>
      <c r="C110" s="117">
        <f>Лист1!F132</f>
        <v>0</v>
      </c>
      <c r="D110" s="117">
        <f t="shared" si="1"/>
        <v>0</v>
      </c>
    </row>
    <row r="111" spans="1:4" x14ac:dyDescent="0.25">
      <c r="A111" s="117" t="str">
        <f>Лист1!C133</f>
        <v>Урбеч из лесного ореха (фундука) "Намажь_орех" 800 гр.</v>
      </c>
      <c r="B111" s="148">
        <f>Лист1!E133</f>
        <v>831.55979999999988</v>
      </c>
      <c r="C111" s="117">
        <f>Лист1!F133</f>
        <v>0</v>
      </c>
      <c r="D111" s="117">
        <f t="shared" si="1"/>
        <v>0</v>
      </c>
    </row>
    <row r="112" spans="1:4" x14ac:dyDescent="0.25">
      <c r="A112" s="117" t="str">
        <f>Лист1!C134</f>
        <v>Урбеч из ядер фисташки "Намажь_орех" 800 гр.</v>
      </c>
      <c r="B112" s="148">
        <f>Лист1!E134</f>
        <v>1780.5793999999999</v>
      </c>
      <c r="C112" s="117">
        <f>Лист1!F134</f>
        <v>0</v>
      </c>
      <c r="D112" s="117">
        <f t="shared" si="1"/>
        <v>0</v>
      </c>
    </row>
    <row r="113" spans="1:4" x14ac:dyDescent="0.25">
      <c r="A113" s="117" t="str">
        <f>Лист1!C135</f>
        <v>Урбеч из какао-бобов цельных "Намажь_орех" 800 гр.</v>
      </c>
      <c r="B113" s="148">
        <f>Лист1!E135</f>
        <v>648.01679999999999</v>
      </c>
      <c r="C113" s="117">
        <f>Лист1!F135</f>
        <v>0</v>
      </c>
      <c r="D113" s="117">
        <f t="shared" si="1"/>
        <v>0</v>
      </c>
    </row>
    <row r="114" spans="1:4" x14ac:dyDescent="0.25">
      <c r="A114" s="117" t="str">
        <f>Лист1!C137</f>
        <v>Томатный соус Дилижан Классический Сладковатый 250г</v>
      </c>
      <c r="B114" s="148">
        <f>Лист1!E137</f>
        <v>130</v>
      </c>
      <c r="C114" s="117">
        <f>Лист1!F137</f>
        <v>0</v>
      </c>
      <c r="D114" s="117">
        <f t="shared" si="1"/>
        <v>0</v>
      </c>
    </row>
    <row r="115" spans="1:4" x14ac:dyDescent="0.25">
      <c r="A115" s="117" t="str">
        <f>Лист1!C138</f>
        <v>Томатный соус Дилижан Классический 250г</v>
      </c>
      <c r="B115" s="148">
        <f>Лист1!E138</f>
        <v>130</v>
      </c>
      <c r="C115" s="117">
        <f>Лист1!F138</f>
        <v>0</v>
      </c>
      <c r="D115" s="117">
        <f t="shared" si="1"/>
        <v>0</v>
      </c>
    </row>
    <row r="116" spans="1:4" x14ac:dyDescent="0.25">
      <c r="A116" s="117" t="str">
        <f>Лист1!C139</f>
        <v>Томатный соус Дилижан Классический Острый чили 250 гр</v>
      </c>
      <c r="B116" s="148">
        <f>Лист1!E139</f>
        <v>130</v>
      </c>
      <c r="C116" s="117">
        <f>Лист1!F139</f>
        <v>0</v>
      </c>
      <c r="D116" s="117">
        <f t="shared" si="1"/>
        <v>0</v>
      </c>
    </row>
    <row r="117" spans="1:4" x14ac:dyDescent="0.25">
      <c r="A117" s="117" t="str">
        <f>Лист1!C141</f>
        <v>Топпинг "Кокосовая мякоть" 100 гр</v>
      </c>
      <c r="B117" s="148">
        <f>Лист1!E141</f>
        <v>103.52</v>
      </c>
      <c r="C117" s="117">
        <f>Лист1!F141</f>
        <v>0</v>
      </c>
      <c r="D117" s="117">
        <f t="shared" si="1"/>
        <v>0</v>
      </c>
    </row>
    <row r="118" spans="1:4" x14ac:dyDescent="0.25">
      <c r="A118" s="117" t="str">
        <f>Лист1!C142</f>
        <v>Топпинг "Кэроб Слабожаренный" 130 гр</v>
      </c>
      <c r="B118" s="148">
        <f>Лист1!E142</f>
        <v>94.419999999999987</v>
      </c>
      <c r="C118" s="117">
        <f>Лист1!F142</f>
        <v>0</v>
      </c>
      <c r="D118" s="117">
        <f t="shared" si="1"/>
        <v>0</v>
      </c>
    </row>
    <row r="119" spans="1:4" x14ac:dyDescent="0.25">
      <c r="A119" s="117" t="str">
        <f>Лист1!C144</f>
        <v>Сиропы без сахара NEСАХАР Топпинг "Сироп Топинамбура" 300 гр</v>
      </c>
      <c r="B119" s="148">
        <f>Лист1!E144</f>
        <v>258.32</v>
      </c>
      <c r="C119" s="117">
        <f>Лист1!F144</f>
        <v>0</v>
      </c>
      <c r="D119" s="117">
        <f t="shared" si="1"/>
        <v>0</v>
      </c>
    </row>
    <row r="120" spans="1:4" x14ac:dyDescent="0.25">
      <c r="A120" s="117" t="str">
        <f>Лист1!C145</f>
        <v>Сиропы без сахара NEСАХАР Топпинг "Сироп Топинамбура" 600 гр</v>
      </c>
      <c r="B120" s="148">
        <f>Лист1!E145</f>
        <v>467.4624</v>
      </c>
      <c r="C120" s="117">
        <f>Лист1!F145</f>
        <v>0</v>
      </c>
      <c r="D120" s="117">
        <f t="shared" ref="D120:D139" si="2">C120</f>
        <v>0</v>
      </c>
    </row>
    <row r="121" spans="1:4" x14ac:dyDescent="0.25">
      <c r="A121" s="117" t="str">
        <f>Лист1!C146</f>
        <v>Сиропы без сахара NEСАХАР Топпинг "Сироп Топинамбура" 1100 гр</v>
      </c>
      <c r="B121" s="148">
        <f>Лист1!E146</f>
        <v>787.19520000000011</v>
      </c>
      <c r="C121" s="117">
        <f>Лист1!F146</f>
        <v>0</v>
      </c>
      <c r="D121" s="117">
        <f t="shared" si="2"/>
        <v>0</v>
      </c>
    </row>
    <row r="122" spans="1:4" x14ac:dyDescent="0.25">
      <c r="A122" s="117" t="str">
        <f>Лист1!C147</f>
        <v>Сиропы без сахара NEСАХАР Топпинг "Сироп Финиковый" 300 гр</v>
      </c>
      <c r="B122" s="148">
        <f>Лист1!E147</f>
        <v>183.92</v>
      </c>
      <c r="C122" s="117">
        <f>Лист1!F147</f>
        <v>0</v>
      </c>
      <c r="D122" s="117">
        <f t="shared" si="2"/>
        <v>0</v>
      </c>
    </row>
    <row r="123" spans="1:4" x14ac:dyDescent="0.25">
      <c r="A123" s="117" t="str">
        <f>Лист1!C148</f>
        <v>Сиропы без сахара NEСАХАР Топпинг "Сироп Финиковый" 600 гр</v>
      </c>
      <c r="B123" s="148">
        <f>Лист1!E148</f>
        <v>323.12639999999999</v>
      </c>
      <c r="C123" s="117">
        <f>Лист1!F148</f>
        <v>0</v>
      </c>
      <c r="D123" s="117">
        <f t="shared" si="2"/>
        <v>0</v>
      </c>
    </row>
    <row r="124" spans="1:4" x14ac:dyDescent="0.25">
      <c r="A124" s="117" t="str">
        <f>Лист1!C149</f>
        <v>Сиропы без сахара NEСАХАР Топпинг "Сироп Финиковый" 1100 гр</v>
      </c>
      <c r="B124" s="148">
        <f>Лист1!E149</f>
        <v>532.12720000000002</v>
      </c>
      <c r="C124" s="117">
        <f>Лист1!F149</f>
        <v>0</v>
      </c>
      <c r="D124" s="117">
        <f t="shared" si="2"/>
        <v>0</v>
      </c>
    </row>
    <row r="125" spans="1:4" x14ac:dyDescent="0.25">
      <c r="A125" s="117" t="str">
        <f>Лист1!C151</f>
        <v>Сахарозаменитель ТМ NEСАХАР с Экстрактом стевии и фрукта Монаха 200 гр.</v>
      </c>
      <c r="B125" s="148">
        <f>Лист1!E151</f>
        <v>336</v>
      </c>
      <c r="C125" s="117">
        <f>Лист1!F151</f>
        <v>0</v>
      </c>
      <c r="D125" s="117">
        <f t="shared" si="2"/>
        <v>0</v>
      </c>
    </row>
    <row r="126" spans="1:4" x14ac:dyDescent="0.25">
      <c r="A126" s="117" t="str">
        <f>Лист1!C152</f>
        <v>Сахарозаменитель ТМ NEСАХАР с Лактусаном и экстрактом фрукта Монаха 200 гр.</v>
      </c>
      <c r="B126" s="148">
        <f>Лист1!E152</f>
        <v>337</v>
      </c>
      <c r="C126" s="117">
        <f>Лист1!F152</f>
        <v>0</v>
      </c>
      <c r="D126" s="117">
        <f t="shared" si="2"/>
        <v>0</v>
      </c>
    </row>
    <row r="127" spans="1:4" x14ac:dyDescent="0.25">
      <c r="A127" s="117" t="str">
        <f>Лист1!C153</f>
        <v>Сахарозаменитель ТМ NEСАХАР с Инуллином и экстрактом фрукта Монаха 200 гр.</v>
      </c>
      <c r="B127" s="148">
        <f>Лист1!E153</f>
        <v>337</v>
      </c>
      <c r="C127" s="117">
        <f>Лист1!F153</f>
        <v>0</v>
      </c>
      <c r="D127" s="117">
        <f t="shared" si="2"/>
        <v>0</v>
      </c>
    </row>
    <row r="128" spans="1:4" x14ac:dyDescent="0.25">
      <c r="A128" s="117" t="str">
        <f>Лист1!C154</f>
        <v>Сахарозаменитель ТМ NEСАХАР с экстрактом фрукта Монаха 200 гр.</v>
      </c>
      <c r="B128" s="148">
        <f>Лист1!E154</f>
        <v>327</v>
      </c>
      <c r="C128" s="117">
        <f>Лист1!F154</f>
        <v>0</v>
      </c>
      <c r="D128" s="117">
        <f t="shared" si="2"/>
        <v>0</v>
      </c>
    </row>
    <row r="129" spans="1:4" x14ac:dyDescent="0.25">
      <c r="A129" s="117" t="str">
        <f>Лист1!C155</f>
        <v>Сахарозаменитель ТМ NEСАХАР Эритритол 100% 200 гр.</v>
      </c>
      <c r="B129" s="148">
        <f>Лист1!E155</f>
        <v>252</v>
      </c>
      <c r="C129" s="117">
        <f>Лист1!F155</f>
        <v>0</v>
      </c>
      <c r="D129" s="117">
        <f t="shared" si="2"/>
        <v>0</v>
      </c>
    </row>
    <row r="130" spans="1:4" x14ac:dyDescent="0.25">
      <c r="A130" s="117" t="str">
        <f>Лист1!C156</f>
        <v>Сахарозаменитель ТМ NEСАХАР с Экстрактом стевии и фрукта Монаха 350 гр.</v>
      </c>
      <c r="B130" s="148">
        <f>Лист1!E156</f>
        <v>549</v>
      </c>
      <c r="C130" s="117">
        <f>Лист1!F156</f>
        <v>0</v>
      </c>
      <c r="D130" s="117">
        <f t="shared" si="2"/>
        <v>0</v>
      </c>
    </row>
    <row r="131" spans="1:4" x14ac:dyDescent="0.25">
      <c r="A131" s="117" t="str">
        <f>Лист1!C157</f>
        <v>Сахарозаменитель ТМ NEСАХАР с Лактусаном и экстрактом фрукта Монаха 350 гр.</v>
      </c>
      <c r="B131" s="148">
        <f>Лист1!E157</f>
        <v>550</v>
      </c>
      <c r="C131" s="117">
        <f>Лист1!F157</f>
        <v>0</v>
      </c>
      <c r="D131" s="117">
        <f t="shared" si="2"/>
        <v>0</v>
      </c>
    </row>
    <row r="132" spans="1:4" x14ac:dyDescent="0.25">
      <c r="A132" s="117" t="str">
        <f>Лист1!C158</f>
        <v>Сахарозаменитель ТМ NEСАХАР с Инуллином и экстрактом фрукта Монаха 350 гр.</v>
      </c>
      <c r="B132" s="148">
        <f>Лист1!E158</f>
        <v>550</v>
      </c>
      <c r="C132" s="117">
        <f>Лист1!F158</f>
        <v>0</v>
      </c>
      <c r="D132" s="117">
        <f t="shared" si="2"/>
        <v>0</v>
      </c>
    </row>
    <row r="133" spans="1:4" x14ac:dyDescent="0.25">
      <c r="A133" s="117" t="str">
        <f>Лист1!C159</f>
        <v>Сахарозаменитель ТМ NEСАХАР с экстрактом фрукта Монаха 350 гр.</v>
      </c>
      <c r="B133" s="148">
        <f>Лист1!E159</f>
        <v>534</v>
      </c>
      <c r="C133" s="117">
        <f>Лист1!F159</f>
        <v>0</v>
      </c>
      <c r="D133" s="117">
        <f t="shared" si="2"/>
        <v>0</v>
      </c>
    </row>
    <row r="134" spans="1:4" x14ac:dyDescent="0.25">
      <c r="A134" s="117" t="str">
        <f>Лист1!C160</f>
        <v>Сахарозаменитель ТМ NEСАХАР Эритритол 100% 350 гр.</v>
      </c>
      <c r="B134" s="148">
        <f>Лист1!E160</f>
        <v>405</v>
      </c>
      <c r="C134" s="117">
        <f>Лист1!F160</f>
        <v>0</v>
      </c>
      <c r="D134" s="117">
        <f t="shared" si="2"/>
        <v>0</v>
      </c>
    </row>
    <row r="135" spans="1:4" x14ac:dyDescent="0.25">
      <c r="A135" s="117" t="str">
        <f>Лист1!C161</f>
        <v>Сахарозаменитель ТМ NEСАХАР с Экстрактом стевии и фрукта Монаха 700 гр.</v>
      </c>
      <c r="B135" s="148">
        <f>Лист1!E161</f>
        <v>1010</v>
      </c>
      <c r="C135" s="117">
        <f>Лист1!F161</f>
        <v>0</v>
      </c>
      <c r="D135" s="117">
        <f t="shared" si="2"/>
        <v>0</v>
      </c>
    </row>
    <row r="136" spans="1:4" x14ac:dyDescent="0.25">
      <c r="A136" s="117" t="str">
        <f>Лист1!C162</f>
        <v>Сахарозаменитель ТМ NEСАХАР с Лактусаном и экстрактом фрукта Монаха 700 гр.</v>
      </c>
      <c r="B136" s="148">
        <f>Лист1!E162</f>
        <v>1012</v>
      </c>
      <c r="C136" s="117">
        <f>Лист1!F162</f>
        <v>0</v>
      </c>
      <c r="D136" s="117">
        <f t="shared" si="2"/>
        <v>0</v>
      </c>
    </row>
    <row r="137" spans="1:4" x14ac:dyDescent="0.25">
      <c r="A137" s="117" t="str">
        <f>Лист1!C163</f>
        <v>Сахарозаменитель ТМ NEСАХАР с Инуллином и экстрактом фрукта Монаха 700 гр.</v>
      </c>
      <c r="B137" s="148">
        <f>Лист1!E163</f>
        <v>1012</v>
      </c>
      <c r="C137" s="117">
        <f>Лист1!F163</f>
        <v>0</v>
      </c>
      <c r="D137" s="117">
        <f t="shared" si="2"/>
        <v>0</v>
      </c>
    </row>
    <row r="138" spans="1:4" x14ac:dyDescent="0.25">
      <c r="A138" s="117" t="str">
        <f>Лист1!C164</f>
        <v>Сахарозаменитель ТМ NEСАХАР с экстрактом фрукта Монаха 700 гр.</v>
      </c>
      <c r="B138" s="148">
        <f>Лист1!E164</f>
        <v>981</v>
      </c>
      <c r="C138" s="117">
        <f>Лист1!F164</f>
        <v>0</v>
      </c>
      <c r="D138" s="117">
        <f t="shared" si="2"/>
        <v>0</v>
      </c>
    </row>
    <row r="139" spans="1:4" x14ac:dyDescent="0.25">
      <c r="A139" s="117" t="str">
        <f>Лист1!C165</f>
        <v>Сахарозаменитель ТМ NEСАХАР Эритритол 100% 700 гр.</v>
      </c>
      <c r="B139" s="148">
        <f>Лист1!E165</f>
        <v>733</v>
      </c>
      <c r="C139" s="117">
        <f>Лист1!F165</f>
        <v>0</v>
      </c>
      <c r="D139" s="117">
        <f t="shared" si="2"/>
        <v>0</v>
      </c>
    </row>
    <row r="140" spans="1:4" x14ac:dyDescent="0.25">
      <c r="A140" s="117"/>
      <c r="B140" s="148"/>
      <c r="C140" s="117"/>
      <c r="D140" s="117"/>
    </row>
    <row r="141" spans="1:4" x14ac:dyDescent="0.25">
      <c r="A141" s="161"/>
    </row>
    <row r="142" spans="1:4" x14ac:dyDescent="0.25">
      <c r="A142" s="117"/>
    </row>
    <row r="143" spans="1:4" x14ac:dyDescent="0.25">
      <c r="A143" s="117"/>
    </row>
    <row r="144" spans="1:4" x14ac:dyDescent="0.25">
      <c r="A144" s="1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Михаил</cp:lastModifiedBy>
  <dcterms:created xsi:type="dcterms:W3CDTF">2019-12-24T11:00:24Z</dcterms:created>
  <dcterms:modified xsi:type="dcterms:W3CDTF">2021-12-07T13:03:28Z</dcterms:modified>
</cp:coreProperties>
</file>