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Лист1" sheetId="1" r:id="rId1"/>
    <sheet name="Лист3" sheetId="3" state="hidden" r:id="rId2"/>
  </sheets>
  <definedNames>
    <definedName name="_xlnm._FilterDatabase" localSheetId="0" hidden="1">Лист1!#REF!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2" i="1" l="1"/>
  <c r="H201" i="1"/>
  <c r="H200" i="1"/>
  <c r="G201" i="1"/>
  <c r="G200" i="1"/>
  <c r="G202" i="1"/>
  <c r="G205" i="1"/>
  <c r="G204" i="1"/>
  <c r="F212" i="1" s="1"/>
  <c r="G212" i="1" s="1"/>
  <c r="G203" i="1"/>
  <c r="F211" i="1" s="1"/>
  <c r="G211" i="1" l="1"/>
  <c r="F213" i="1"/>
  <c r="G213" i="1" s="1"/>
  <c r="C132" i="3"/>
  <c r="D132" i="3" s="1"/>
  <c r="C133" i="3"/>
  <c r="D133" i="3" s="1"/>
  <c r="C134" i="3"/>
  <c r="D134" i="3" s="1"/>
  <c r="C135" i="3"/>
  <c r="D135" i="3" s="1"/>
  <c r="C136" i="3"/>
  <c r="D136" i="3" s="1"/>
  <c r="C137" i="3"/>
  <c r="D137" i="3" s="1"/>
  <c r="C138" i="3"/>
  <c r="D138" i="3" s="1"/>
  <c r="C139" i="3"/>
  <c r="D139" i="3" s="1"/>
  <c r="C140" i="3"/>
  <c r="D140" i="3" s="1"/>
  <c r="C141" i="3"/>
  <c r="D141" i="3" s="1"/>
  <c r="C142" i="3"/>
  <c r="D142" i="3" s="1"/>
  <c r="C143" i="3"/>
  <c r="D143" i="3" s="1"/>
  <c r="C144" i="3"/>
  <c r="D144" i="3" s="1"/>
  <c r="C145" i="3"/>
  <c r="D145" i="3" s="1"/>
  <c r="C146" i="3"/>
  <c r="D146" i="3" s="1"/>
  <c r="C147" i="3"/>
  <c r="D147" i="3" s="1"/>
  <c r="C148" i="3"/>
  <c r="D148" i="3" s="1"/>
  <c r="C149" i="3"/>
  <c r="D149" i="3" s="1"/>
  <c r="C150" i="3"/>
  <c r="D150" i="3" s="1"/>
  <c r="C151" i="3"/>
  <c r="D151" i="3" s="1"/>
  <c r="C152" i="3"/>
  <c r="D152" i="3" s="1"/>
  <c r="C153" i="3"/>
  <c r="D153" i="3" s="1"/>
  <c r="C154" i="3"/>
  <c r="D154" i="3" s="1"/>
  <c r="C155" i="3"/>
  <c r="D155" i="3" s="1"/>
  <c r="C156" i="3"/>
  <c r="D156" i="3" s="1"/>
  <c r="C157" i="3"/>
  <c r="D157" i="3" s="1"/>
  <c r="C158" i="3"/>
  <c r="D158" i="3" s="1"/>
  <c r="C159" i="3"/>
  <c r="D159" i="3" s="1"/>
  <c r="C160" i="3"/>
  <c r="D160" i="3" s="1"/>
  <c r="C161" i="3"/>
  <c r="D161" i="3" s="1"/>
  <c r="C162" i="3"/>
  <c r="D162" i="3" s="1"/>
  <c r="C163" i="3"/>
  <c r="D163" i="3" s="1"/>
  <c r="C164" i="3"/>
  <c r="D164" i="3" s="1"/>
  <c r="C165" i="3"/>
  <c r="D165" i="3" s="1"/>
  <c r="C166" i="3"/>
  <c r="D166" i="3" s="1"/>
  <c r="C167" i="3"/>
  <c r="D167" i="3" s="1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H141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169" i="1"/>
  <c r="H168" i="1"/>
  <c r="H164" i="1"/>
  <c r="H148" i="1"/>
  <c r="H134" i="1"/>
  <c r="H135" i="1"/>
  <c r="H104" i="1"/>
  <c r="H105" i="1"/>
  <c r="H67" i="1"/>
  <c r="H68" i="1"/>
  <c r="H63" i="1"/>
  <c r="H59" i="1"/>
  <c r="H21" i="1"/>
  <c r="H143" i="1" l="1"/>
  <c r="H156" i="1" l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D130" i="3" s="1"/>
  <c r="C131" i="3"/>
  <c r="D131" i="3" s="1"/>
  <c r="C1" i="3"/>
  <c r="D1" i="3" s="1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" i="3"/>
  <c r="A128" i="3"/>
  <c r="A129" i="3"/>
  <c r="A130" i="3"/>
  <c r="A13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" i="3"/>
  <c r="H155" i="1"/>
  <c r="H145" i="1"/>
  <c r="H111" i="1"/>
  <c r="H74" i="1"/>
  <c r="H46" i="1"/>
  <c r="H42" i="1"/>
  <c r="D103" i="3" l="1"/>
  <c r="D94" i="3"/>
  <c r="D84" i="3"/>
  <c r="F214" i="1" l="1"/>
  <c r="H214" i="1" s="1"/>
  <c r="H121" i="1"/>
  <c r="G214" i="1" l="1"/>
  <c r="H131" i="1"/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H38" i="1"/>
  <c r="H30" i="1"/>
  <c r="H29" i="1"/>
  <c r="H23" i="1" l="1"/>
  <c r="H24" i="1"/>
  <c r="H22" i="1" l="1"/>
  <c r="H25" i="1"/>
  <c r="H26" i="1"/>
  <c r="H27" i="1"/>
  <c r="H28" i="1"/>
  <c r="H31" i="1"/>
  <c r="H32" i="1"/>
  <c r="H34" i="1"/>
  <c r="H35" i="1"/>
  <c r="H36" i="1"/>
  <c r="H39" i="1"/>
  <c r="H40" i="1"/>
  <c r="H41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4" i="1"/>
  <c r="H66" i="1"/>
  <c r="H70" i="1"/>
  <c r="H71" i="1"/>
  <c r="H72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6" i="1"/>
  <c r="H107" i="1"/>
  <c r="H108" i="1"/>
  <c r="H109" i="1"/>
  <c r="H112" i="1"/>
  <c r="H113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29" i="1"/>
  <c r="H130" i="1"/>
  <c r="H132" i="1"/>
  <c r="H133" i="1"/>
  <c r="H136" i="1"/>
  <c r="H137" i="1"/>
  <c r="H138" i="1"/>
  <c r="H139" i="1"/>
  <c r="H142" i="1"/>
  <c r="H144" i="1"/>
  <c r="H146" i="1"/>
  <c r="H149" i="1"/>
  <c r="H150" i="1"/>
  <c r="H151" i="1"/>
  <c r="H152" i="1"/>
  <c r="H153" i="1"/>
  <c r="H157" i="1"/>
  <c r="H158" i="1"/>
  <c r="H159" i="1"/>
  <c r="H160" i="1"/>
  <c r="H161" i="1"/>
  <c r="H162" i="1"/>
  <c r="H163" i="1"/>
  <c r="H165" i="1"/>
  <c r="H166" i="1"/>
  <c r="H167" i="1"/>
  <c r="H204" i="1" l="1"/>
  <c r="H203" i="1"/>
  <c r="H205" i="1"/>
  <c r="E207" i="1" l="1"/>
  <c r="O202" i="1"/>
  <c r="E206" i="1" l="1"/>
  <c r="E208" i="1" l="1"/>
  <c r="E209" i="1"/>
</calcChain>
</file>

<file path=xl/comments1.xml><?xml version="1.0" encoding="utf-8"?>
<comments xmlns="http://schemas.openxmlformats.org/spreadsheetml/2006/main">
  <authors>
    <author>Автор</author>
    <author>Михаил</author>
  </authors>
  <commentList>
    <comment ref="D21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
- Масло растительное Подсолнечное
- Изомальт
- Соль</t>
        </r>
      </text>
    </comment>
    <comment ref="D22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
- Арахис дробленый жареный
- Изомальт
- Масло растительное Подсолнечное
- Соль</t>
        </r>
      </text>
    </comment>
    <comment ref="D23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
- Изомальт
- Масло растительное Подсолнечное
- Какао порошок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Арахис жареный протертый 100% Бразилия
- Молоко сухое обезжиренное
- Изомальт
- Масло растительное Подсолнечное
- Какао порошок
- Ванилин натуральный</t>
        </r>
      </text>
    </comment>
    <comment ref="D25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
- Масло растительное Подсолнечное
- Изомальт
- Соль</t>
        </r>
      </text>
    </comment>
    <comment ref="D26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
- Арахис дробленый жареный
- Изомальт
- Масло растительное Подсолнечное
- Соль</t>
        </r>
      </text>
    </comment>
    <comment ref="D27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
- Изомальт
- Масло растительное Подсолнечное
- Какао порошок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Арахис жареный протертый 100% Бразилия
- Молоко сухое обезжиренное
- Изомальт
- Масло растительное Подсолнечное
- Какао порошок
- Ванилин натуральный</t>
        </r>
      </text>
    </comment>
    <comment ref="D29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
- Масло растительное Подсолнечное
- Изомальт
- Соль</t>
        </r>
      </text>
    </comment>
    <comment ref="D30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
- Арахис дробленый жареный
- Изомальт
- Масло растительное Подсолнечное
- Соль</t>
        </r>
      </text>
    </comment>
    <comment ref="D31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
- Изомальт
- Масло растительное Подсолнечное
- Какао порошок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Арахис жареный протертый 100% Бразилия
- Молоко сухое обезжиренное
- Изомальт
- Масло растительное Подсолнечное
- Какао порошок
- Ванилин натуральный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- Кокосовая мякоть перетертая
- Семечки перетертые жаренные
- Изомальт
- Масло растительное Подсолнечное
- 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- Кокосовая мякоть перетертая
- Семечки перетертые жаренные
- Изомальт
- Масло растительное Подсолнечное
- 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- Кокосовая мякоть перетертая
- Семечки перетертые жаренные
- Изомальт
- Масло растительное Подсолнечное
- 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" authorId="0">
      <text>
        <r>
          <rPr>
            <sz val="9"/>
            <color indexed="81"/>
            <rFont val="Tahoma"/>
            <family val="2"/>
            <charset val="204"/>
          </rPr>
          <t xml:space="preserve">Состав:
- Арахис жареный протертый 100%
Аргентина
</t>
        </r>
      </text>
    </comment>
    <comment ref="D39" authorId="0">
      <text>
        <r>
          <rPr>
            <sz val="9"/>
            <color indexed="81"/>
            <rFont val="Tahoma"/>
            <family val="2"/>
            <charset val="204"/>
          </rPr>
          <t xml:space="preserve">Состав:
- Арахис жареный протертый 100%
Аргентина
</t>
        </r>
      </text>
    </comment>
    <comment ref="D40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Мякоть Финика теневой сушки
- Кофе молотый</t>
        </r>
      </text>
    </comment>
    <comment ref="D41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Сироп топинамбура (БЕЗ САХАРА!)
- Морская соль</t>
        </r>
      </text>
    </comment>
    <comment ref="D42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Арахис дробленый жареный
- Сироп топинамбура (БЕЗ САХАРА!)
- Морская соль</t>
        </r>
      </text>
    </comment>
    <comment ref="D43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Какао-бобы цельные протертые
- Сироп топинамбура (БЕЗ САХАРА!)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Арахис жареный протертый 100% Бразилия
- Какао бобы цельные перетертые
- Какао масло 
- Молоко сухое обезжиренное
- Сироп топинамбура
- Ванилин натуральный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Состав:
- Арасис жареный протертый 100% Аргентина
- Дробленный арахис жареный
- Какао-бобы целные протертые
- Сироп топинамбура (БЕЗ САХАРА!)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Арасис жареный протертый 100% Бразилия
- Дробленный арахис жарный
- Какао бобы цельные перетертые
- Какао масло 
- Молоко сухое обезжиреное
- Сироп топинамбура
- Ванилин натуральный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>
      <text>
        <r>
          <rPr>
            <sz val="9"/>
            <color indexed="81"/>
            <rFont val="Tahoma"/>
            <family val="2"/>
            <charset val="204"/>
          </rPr>
          <t xml:space="preserve">Состав:
- Арахис жареный протертый 100%
Аргентина
</t>
        </r>
      </text>
    </comment>
    <comment ref="D48" authorId="0">
      <text>
        <r>
          <rPr>
            <sz val="9"/>
            <color indexed="81"/>
            <rFont val="Tahoma"/>
            <family val="2"/>
            <charset val="204"/>
          </rPr>
          <t xml:space="preserve">Состав:
- Арахис жареный протертый 100%
Аргентина
</t>
        </r>
      </text>
    </comment>
    <comment ref="D49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Мякоть Финика теневой сушки
- Кофе молотый</t>
        </r>
      </text>
    </comment>
    <comment ref="D50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Сироп топинамбура (БЕЗ САХАРА!)
- Морская соль</t>
        </r>
      </text>
    </comment>
    <comment ref="D51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Арахис дробленый жареный
- Сироп топинамбура (БЕЗ САХАРА!)
- Морская соль</t>
        </r>
      </text>
    </comment>
    <comment ref="D52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Какао-бобы цельные протертые
- Сироп топинамбура (БЕЗ САХАРА!)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Арахис жареный протертый 100% Бразилия
- Какао бобы цельные перетертые
- Какао масло 
- Молоко сухое обезжиренное
- Сироп топинамбура
- Ванилин натуральный</t>
        </r>
      </text>
    </comment>
    <comment ref="D54" authorId="0">
      <text>
        <r>
          <rPr>
            <b/>
            <sz val="9"/>
            <color indexed="81"/>
            <rFont val="Tahoma"/>
            <family val="2"/>
            <charset val="204"/>
          </rPr>
          <t>Состав:
- Арасис жареный протертый 100% Аргентина
- Дробленный арахис жареный
- Какао-бобы целные протертые
- Сироп топинамбура (БЕЗ САХАРА!)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5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Арасис жареный протертый 100% Бразилия
- Дробленный арахис жарный
- Какао бобы цельные перетертые
- Какао масло 
- Молоко сухое обезжиреное
- Сироп топинамбура
- Ванилин натуральный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6" authorId="0">
      <text>
        <r>
          <rPr>
            <sz val="9"/>
            <color indexed="81"/>
            <rFont val="Tahoma"/>
            <family val="2"/>
            <charset val="204"/>
          </rPr>
          <t xml:space="preserve">Состав:
- Арахис жареный протертый 100%
Аргентина
</t>
        </r>
      </text>
    </comment>
    <comment ref="D57" authorId="0">
      <text>
        <r>
          <rPr>
            <b/>
            <sz val="9"/>
            <color indexed="81"/>
            <rFont val="Tahoma"/>
            <family val="2"/>
            <charset val="204"/>
          </rPr>
          <t>Состав:
- Арасис жареный протертый 100%
Аргентина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8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Мякоть Финика теневой сушки
- Кофе молотый</t>
        </r>
      </text>
    </comment>
    <comment ref="D59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Сироп топинамбура (БЕЗ САХАРА!)
- Морская соль</t>
        </r>
      </text>
    </comment>
    <comment ref="D60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Арахис дробленый жареный
- Сироп топинамбура (БЕЗ САХАРА!)
- Морская соль</t>
        </r>
      </text>
    </comment>
    <comment ref="D61" authorId="0">
      <text>
        <r>
          <rPr>
            <b/>
            <sz val="10"/>
            <color indexed="81"/>
            <rFont val="Tahoma"/>
            <family val="2"/>
            <charset val="204"/>
          </rPr>
          <t>Состав:
- Арахис жареный протертый 100% Аргентина
- Какао-бобы цельные протертые
- Сироп топинамбура (БЕЗ САХАРА!)</t>
        </r>
      </text>
    </comment>
    <comment ref="D62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Арахис жареный протертый 100% Бразилия
- Какао бобы цельные перетертые
- Какао масло 
- Молоко сухое обезжиренное
- Сироп топинамбура
- Ванилин натуральный</t>
        </r>
      </text>
    </comment>
    <comment ref="D63" authorId="0">
      <text>
        <r>
          <rPr>
            <b/>
            <sz val="9"/>
            <color indexed="81"/>
            <rFont val="Tahoma"/>
            <family val="2"/>
            <charset val="204"/>
          </rPr>
          <t>Состав:
- Арасис жареный протертый 100% Аргентина
- Дробленный арахис жареный
- Какао-бобы целные протертые
- Сироп топинамбура (БЕЗ САХАРА!)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4" authorId="0">
      <text>
        <r>
          <rPr>
            <b/>
            <sz val="9"/>
            <color indexed="81"/>
            <rFont val="Tahoma"/>
            <family val="2"/>
            <charset val="204"/>
          </rPr>
          <t>Состав: 
- Арасис жареный протертый 100% Бразилия
- Дробленный арахис жарный
- Какао бобы цельные перетертые
- Какао масло 
- Молоко сухое обезжиреное
- Сироп топинамбура
- Ванилин натуральный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Паста из кокоса, 
Паста Кешью, 
сироп топинамбура, 
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Паста из кокоса, 
Паста Кешью, 
сироп топинамбура, 
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Паста из кокоса, 
Паста Кешью, 
сироп топинамбура, 
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0" authorId="0">
      <text>
        <r>
          <rPr>
            <b/>
            <sz val="9"/>
            <color indexed="81"/>
            <rFont val="Tahoma"/>
            <family val="2"/>
            <charset val="204"/>
          </rPr>
          <t>Кешью жаренный 100%</t>
        </r>
      </text>
    </comment>
    <comment ref="D71" authorId="0">
      <text>
        <r>
          <rPr>
            <b/>
            <sz val="9"/>
            <color indexed="81"/>
            <rFont val="Tahoma"/>
            <family val="2"/>
            <charset val="204"/>
          </rPr>
          <t>Кешью жаренный 100%</t>
        </r>
      </text>
    </comment>
    <comment ref="D72" authorId="0">
      <text>
        <r>
          <rPr>
            <b/>
            <sz val="9"/>
            <color indexed="81"/>
            <rFont val="Tahoma"/>
            <family val="2"/>
            <charset val="204"/>
          </rPr>
          <t>Кешью жаренный 100%</t>
        </r>
      </text>
    </comment>
    <comment ref="D7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Финик теневой сушки протертый 100%
(Премиум ОАЭ)</t>
        </r>
      </text>
    </comment>
    <comment ref="D7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перетертые 100%
("Тахини")</t>
        </r>
      </text>
    </comment>
    <comment ref="D7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Линола соотношение омега 6\3 - 5 к 1)</t>
        </r>
      </text>
    </comment>
    <comment ref="D7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Серверный соотношение омега 6\3 - 5 к 1)</t>
        </r>
      </text>
    </comment>
    <comment ref="D7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Расторопши перетертые 100%</t>
        </r>
      </text>
    </comment>
    <comment ref="D7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Семена Тыквы перетертые 100%</t>
        </r>
      </text>
    </comment>
    <comment ref="D8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Абрикоса перетертые 100%</t>
        </r>
      </text>
    </comment>
    <comment ref="D8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Подсолнечника перетертые 100%</t>
        </r>
      </text>
    </comment>
    <comment ref="D8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Конопли перетертые 100%</t>
        </r>
      </text>
    </comment>
    <comment ref="D8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Черного кунжута перетертые 100%</t>
        </r>
      </text>
    </comment>
    <comment ref="D8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Инжир теневой сушки перетертый 100%</t>
        </r>
      </text>
    </comment>
    <comment ref="D8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жареные перетертые 100%
("Тахини")</t>
        </r>
      </text>
    </comment>
    <comment ref="D8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Финик теневой сушки протертый 100%
(Премиум ОАЭ)</t>
        </r>
      </text>
    </comment>
    <comment ref="D8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перетертые 100%
("Тахини")</t>
        </r>
      </text>
    </comment>
    <comment ref="D8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Линола соотношение омега 6\3 - 5 к 1)</t>
        </r>
      </text>
    </comment>
    <comment ref="D8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Серверный соотношение омега 6\3 - 5 к 1)</t>
        </r>
      </text>
    </comment>
    <comment ref="D9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Расторопши перетертые 100%</t>
        </r>
      </text>
    </comment>
    <comment ref="D9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Семена Тыквы перетертые 100%</t>
        </r>
      </text>
    </comment>
    <comment ref="D9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Абрикоса перетертые 100%</t>
        </r>
      </text>
    </comment>
    <comment ref="D9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Подсолнечника перетертые 100%</t>
        </r>
      </text>
    </comment>
    <comment ref="D9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Конопли перетертые 100%</t>
        </r>
      </text>
    </comment>
    <comment ref="D9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Черного кунжута перетертые 100%</t>
        </r>
      </text>
    </comment>
    <comment ref="D9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Инжир теневой сушки перетертый 100%</t>
        </r>
      </text>
    </comment>
    <comment ref="D9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жареные перетертые 100%
("Тахини")</t>
        </r>
      </text>
    </comment>
    <comment ref="D9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Финик теневой сушки протертый 100%
(Премиум ОАЭ)</t>
        </r>
      </text>
    </comment>
    <comment ref="D9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перетертые 100%
("Тахини")</t>
        </r>
      </text>
    </comment>
    <comment ref="D100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Линола соотношение омега 6\3 - 5 к 1)</t>
        </r>
      </text>
    </comment>
    <comment ref="D10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Льна перетертые 100%
(Сорт Серверный соотношение омега 6\3 - 5 к 1)</t>
        </r>
      </text>
    </comment>
    <comment ref="D10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Расторопши перетертые 100%</t>
        </r>
      </text>
    </comment>
    <comment ref="D10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Семена Тыквы перетертые 100%</t>
        </r>
      </text>
    </comment>
    <comment ref="D10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Абрикоса перетертые 100%</t>
        </r>
      </text>
    </comment>
    <comment ref="D10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Подсолнечника перетертые 100%</t>
        </r>
      </text>
    </comment>
    <comment ref="D10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Конопли перетертые 100%</t>
        </r>
      </text>
    </comment>
    <comment ref="D10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Черного кунжута перетертые 100%</t>
        </r>
      </text>
    </comment>
    <comment ref="D10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Инжир теневой сушки перетертый 100%</t>
        </r>
      </text>
    </comment>
    <comment ref="D10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Семена Кунжута жареные перетертые 100%
("Тахини")</t>
        </r>
      </text>
    </comment>
    <comment ref="D11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протертая, 100% мелкий помол</t>
        </r>
      </text>
    </comment>
    <comment ref="D11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арахиса перетертые 100%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D11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Грецкого ореха перетертые 100%</t>
        </r>
      </text>
    </comment>
    <comment ref="D11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Миндаля перетертые 100%</t>
        </r>
      </text>
    </comment>
    <comment ref="D11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Кешью перетертые 100%</t>
        </r>
      </text>
    </comment>
    <comment ref="D11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Фундука перетертые 100%</t>
        </r>
      </text>
    </comment>
    <comment ref="D11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Кедрового ореха перетертые 100%</t>
        </r>
      </text>
    </comment>
    <comment ref="D11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Фисташки перетертые 100% (не соленые)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Какао-бобы перетертые 100%</t>
        </r>
      </text>
    </comment>
    <comment ref="D120" authorId="0">
      <text>
        <r>
          <rPr>
            <b/>
            <sz val="9"/>
            <color indexed="81"/>
            <rFont val="Tahoma"/>
            <family val="2"/>
            <charset val="204"/>
          </rPr>
          <t>Урбеч из Кешью
Урбеч из кокоса</t>
        </r>
      </text>
    </comment>
    <comment ref="D12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протертая, 100% мелкий помол</t>
        </r>
      </text>
    </comment>
    <comment ref="D12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арахиса перетертые 100%</t>
        </r>
      </text>
    </comment>
    <comment ref="D123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Грецкого ореха перетертые 100%</t>
        </r>
      </text>
    </comment>
    <comment ref="D124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Миндаля перетертые 100%</t>
        </r>
      </text>
    </comment>
    <comment ref="D125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Кешью перетертые 100%</t>
        </r>
      </text>
    </comment>
    <comment ref="D126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Фундука перетертые 100%</t>
        </r>
      </text>
    </comment>
    <comment ref="D127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Кедрового ореха перетертые 100%</t>
        </r>
      </text>
    </comment>
    <comment ref="D128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 xml:space="preserve">Состав:
- Ядра Фисташки перетертые 100% (не соленые)
</t>
        </r>
      </text>
    </comment>
    <comment ref="D129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Какао-бобы перетертые 100%</t>
        </r>
      </text>
    </commen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Урбеч из Кешью
Урбеч из кокоса</t>
        </r>
      </text>
    </comment>
    <comment ref="D131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Кокосовая мякоть протертая, 100% мелкий помол</t>
        </r>
      </text>
    </comment>
    <comment ref="D132" authorId="0">
      <text>
        <r>
          <rPr>
            <b/>
            <sz val="14"/>
            <color indexed="81"/>
            <rFont val="Calibri"/>
            <family val="2"/>
            <charset val="204"/>
            <scheme val="minor"/>
          </rPr>
          <t>Состав:
- Ядра арахиса перетертые 100%</t>
        </r>
      </text>
    </comment>
    <comment ref="D133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Грецкого ореха перетёртые 100%</t>
        </r>
      </text>
    </comment>
    <comment ref="D134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Миндаля перетёртые 100%</t>
        </r>
      </text>
    </comment>
    <comment ref="D135" authorId="0">
      <text>
        <r>
          <rPr>
            <b/>
            <sz val="12"/>
            <color indexed="81"/>
            <rFont val="Tahoma"/>
            <family val="2"/>
            <charset val="204"/>
          </rPr>
          <t>Состав:
Ядра Кешью перетёртые 100%</t>
        </r>
      </text>
    </comment>
    <comment ref="D136" authorId="0">
      <text>
        <r>
          <rPr>
            <b/>
            <sz val="10"/>
            <color indexed="81"/>
            <rFont val="Tahoma"/>
            <family val="2"/>
            <charset val="204"/>
          </rPr>
          <t>Состав:
Ядра Фундука перетёртые 100%</t>
        </r>
      </text>
    </comment>
    <comment ref="D137" authorId="0">
      <text>
        <r>
          <rPr>
            <b/>
            <sz val="9"/>
            <color indexed="81"/>
            <rFont val="Tahoma"/>
            <family val="2"/>
            <charset val="204"/>
          </rPr>
          <t>Состав:
Ядра Фисташки не соленые перетёртые 100%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8" authorId="0">
      <text>
        <r>
          <rPr>
            <b/>
            <sz val="9"/>
            <color indexed="81"/>
            <rFont val="Tahoma"/>
            <family val="2"/>
            <charset val="204"/>
          </rPr>
          <t>Состав:
Какао-бобы перетёртые 100%</t>
        </r>
      </text>
    </comment>
    <comment ref="D139" authorId="0">
      <text>
        <r>
          <rPr>
            <b/>
            <sz val="9"/>
            <color indexed="81"/>
            <rFont val="Tahoma"/>
            <family val="2"/>
            <charset val="204"/>
          </rPr>
          <t>Урбеч из Кешью
Урбеч из кокоса</t>
        </r>
      </text>
    </comment>
    <comment ref="D141" authorId="0">
      <text>
        <r>
          <rPr>
            <b/>
            <sz val="9"/>
            <color indexed="81"/>
            <rFont val="Tahoma"/>
            <family val="2"/>
            <charset val="204"/>
          </rPr>
          <t>Урбеч из кокоса, Какао-порошок натуральный, сироп топинамбура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2" authorId="0">
      <text>
        <r>
          <rPr>
            <b/>
            <sz val="9"/>
            <color indexed="81"/>
            <rFont val="Tahoma"/>
            <family val="2"/>
            <charset val="204"/>
          </rPr>
          <t>Урбеч из кокоса, Какао-порошок натуральный, сироп топинамбура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3" authorId="0">
      <text>
        <r>
          <rPr>
            <b/>
            <sz val="9"/>
            <color indexed="81"/>
            <rFont val="Tahoma"/>
            <family val="2"/>
            <charset val="204"/>
          </rPr>
          <t>Урбеч из кокоса, Какао-порошок натуральный, сироп топинамбура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Урбеч из кокоса, 
Урбеч из Кешью
сироп топинамбура, 
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Урбеч из кокоса, 
Урбеч из Кешью
сироп топинамбура, 
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Урбеч из кокоса, 
Урбеч из Кешью
сироп топинамбура, 
Ванилин натуральный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8" authorId="0">
      <text>
        <r>
          <rPr>
            <b/>
            <sz val="12"/>
            <color indexed="81"/>
            <rFont val="Tahoma"/>
            <family val="2"/>
            <charset val="204"/>
          </rPr>
          <t>Состав:
Сироп из клубней топинамбура концентра</t>
        </r>
      </text>
    </comment>
    <comment ref="D149" authorId="0">
      <text>
        <r>
          <rPr>
            <b/>
            <sz val="12"/>
            <color indexed="81"/>
            <rFont val="Tahoma"/>
            <family val="2"/>
            <charset val="204"/>
          </rPr>
          <t>Состав:
Сироп из клубней топинамбура концентра</t>
        </r>
      </text>
    </comment>
    <comment ref="D150" authorId="0">
      <text>
        <r>
          <rPr>
            <b/>
            <sz val="12"/>
            <color indexed="81"/>
            <rFont val="Tahoma"/>
            <family val="2"/>
            <charset val="204"/>
          </rPr>
          <t>Состав:
Сироп из клубней топинамбура концентра</t>
        </r>
      </text>
    </comment>
    <comment ref="D151" authorId="0">
      <text>
        <r>
          <rPr>
            <b/>
            <sz val="12"/>
            <color indexed="81"/>
            <rFont val="Tahoma"/>
            <family val="2"/>
            <charset val="204"/>
          </rPr>
          <t>Состав:
Сироп из плодов финка концентра</t>
        </r>
      </text>
    </comment>
    <comment ref="D152" authorId="0">
      <text>
        <r>
          <rPr>
            <b/>
            <sz val="12"/>
            <color indexed="81"/>
            <rFont val="Tahoma"/>
            <family val="2"/>
            <charset val="204"/>
          </rPr>
          <t>Состав:
Сироп из плодов финка концентра</t>
        </r>
      </text>
    </comment>
    <comment ref="D153" authorId="0">
      <text>
        <r>
          <rPr>
            <b/>
            <sz val="12"/>
            <color indexed="81"/>
            <rFont val="Tahoma"/>
            <family val="2"/>
            <charset val="204"/>
          </rPr>
          <t>Состав:
Сироп из плодов финка концентра</t>
        </r>
      </text>
    </comment>
    <comment ref="D155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стевиозид,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6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Лактусан,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7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Инулин, экстракт фрукта монаха</t>
        </r>
      </text>
    </comment>
    <comment ref="D158" authorId="0">
      <text>
        <r>
          <rPr>
            <b/>
            <sz val="9"/>
            <color indexed="81"/>
            <rFont val="Tahoma"/>
            <family val="2"/>
            <charset val="204"/>
          </rPr>
          <t>Состав; Эритритол, сукралоза, Инулин,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9" authorId="0">
      <text>
        <r>
          <rPr>
            <b/>
            <sz val="9"/>
            <color indexed="81"/>
            <rFont val="Tahoma"/>
            <family val="2"/>
            <charset val="204"/>
          </rPr>
          <t>Состав; Эритритол 100%</t>
        </r>
      </text>
    </comment>
    <comment ref="D160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стевиозид,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1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Лактусан,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2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Инулин, экстракт фрукта монаха</t>
        </r>
      </text>
    </comment>
    <comment ref="D163" authorId="0">
      <text>
        <r>
          <rPr>
            <b/>
            <sz val="9"/>
            <color indexed="81"/>
            <rFont val="Tahoma"/>
            <family val="2"/>
            <charset val="204"/>
          </rPr>
          <t>Состав; Эритритол, сукралоза, Инулин,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4" authorId="0">
      <text>
        <r>
          <rPr>
            <b/>
            <sz val="9"/>
            <color indexed="81"/>
            <rFont val="Tahoma"/>
            <family val="2"/>
            <charset val="204"/>
          </rPr>
          <t>Состав; Эритритол 100%</t>
        </r>
      </text>
    </comment>
    <comment ref="D165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стевиозид,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6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Лактусан,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7" authorId="0">
      <text>
        <r>
          <rPr>
            <b/>
            <sz val="9"/>
            <color indexed="81"/>
            <rFont val="Tahoma"/>
            <family val="2"/>
            <charset val="204"/>
          </rPr>
          <t>Состав: Эритритол, сукралоза, Инулин, экстракт фрукта монаха</t>
        </r>
      </text>
    </comment>
    <comment ref="D168" authorId="0">
      <text>
        <r>
          <rPr>
            <b/>
            <sz val="9"/>
            <color indexed="81"/>
            <rFont val="Tahoma"/>
            <family val="2"/>
            <charset val="204"/>
          </rPr>
          <t>Состав; Эритритол, сукралоза, Инулин, экстракт фрукта монаха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9" authorId="0">
      <text>
        <r>
          <rPr>
            <b/>
            <sz val="9"/>
            <color indexed="81"/>
            <rFont val="Tahoma"/>
            <family val="2"/>
            <charset val="204"/>
          </rPr>
          <t>Состав; Эритритол 100%</t>
        </r>
      </text>
    </comment>
    <comment ref="D171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Состав:
Кокосовая мякоть высокой жирности </t>
        </r>
      </text>
    </comment>
    <comment ref="D172" authorId="0">
      <text>
        <r>
          <rPr>
            <b/>
            <sz val="12"/>
            <color indexed="81"/>
            <rFont val="Tahoma"/>
            <family val="2"/>
            <charset val="204"/>
          </rPr>
          <t>Состав:
Проды рожкового дерева слабожареные перетерные</t>
        </r>
      </text>
    </comment>
    <comment ref="E214" authorId="1">
      <text>
        <r>
          <rPr>
            <b/>
            <sz val="16"/>
            <color indexed="81"/>
            <rFont val="Calibri"/>
            <family val="2"/>
            <charset val="204"/>
            <scheme val="minor"/>
          </rPr>
          <t xml:space="preserve">Данные носят ориентировочный характер, точные данные по весу и обьему уточняйте у вашего менеджера
</t>
        </r>
      </text>
    </comment>
  </commentList>
</comments>
</file>

<file path=xl/sharedStrings.xml><?xml version="1.0" encoding="utf-8"?>
<sst xmlns="http://schemas.openxmlformats.org/spreadsheetml/2006/main" count="613" uniqueCount="270">
  <si>
    <t xml:space="preserve">zakaz@funandfood.ru </t>
  </si>
  <si>
    <t>Название Магазина/ Совместной закупки</t>
  </si>
  <si>
    <t>Наименование</t>
  </si>
  <si>
    <t>Вес</t>
  </si>
  <si>
    <t>Оптовая 
Цена (1 шт)</t>
  </si>
  <si>
    <t>Кол-во</t>
  </si>
  <si>
    <t xml:space="preserve">Стоимость </t>
  </si>
  <si>
    <t>250г</t>
  </si>
  <si>
    <t>300г</t>
  </si>
  <si>
    <t>Название организации заказчика ИП, ООО</t>
  </si>
  <si>
    <t>ИНН организации</t>
  </si>
  <si>
    <t>230г</t>
  </si>
  <si>
    <t>450г</t>
  </si>
  <si>
    <t>Поля обязательны для заполения</t>
  </si>
  <si>
    <t>800г</t>
  </si>
  <si>
    <t>В</t>
  </si>
  <si>
    <t>А</t>
  </si>
  <si>
    <t>АВС анализ</t>
  </si>
  <si>
    <t>Суперфуды</t>
  </si>
  <si>
    <t>100г</t>
  </si>
  <si>
    <t>200г</t>
  </si>
  <si>
    <t>350г</t>
  </si>
  <si>
    <t>700г</t>
  </si>
  <si>
    <t>Подытог банок 800 г</t>
  </si>
  <si>
    <t>Подытог банок 230 г</t>
  </si>
  <si>
    <t>Адрес доставки (терминала ТК)</t>
  </si>
  <si>
    <t>Новинка</t>
  </si>
  <si>
    <t>ХИТ продаж!</t>
  </si>
  <si>
    <t>Кокосовая паста Традиционная</t>
  </si>
  <si>
    <t>Ореховая паста</t>
  </si>
  <si>
    <t>Урбеч сладкий</t>
  </si>
  <si>
    <t>Урбеч традиционный из семян</t>
  </si>
  <si>
    <t>Урбеч традиционный из ореха</t>
  </si>
  <si>
    <t>Сиропы без сахара NEСАХАР</t>
  </si>
  <si>
    <t>Сахарозаменители натуральные NEСАХАР</t>
  </si>
  <si>
    <t>600г</t>
  </si>
  <si>
    <t>1100г</t>
  </si>
  <si>
    <t>Арахисовая паста Традиционная</t>
  </si>
  <si>
    <t>Подытог банок 450 г</t>
  </si>
  <si>
    <t>ШТ</t>
  </si>
  <si>
    <t>Коробок</t>
  </si>
  <si>
    <t>В одной коробке банок 230 гр, шт</t>
  </si>
  <si>
    <t>В одной коробке банок 450 гр, шт</t>
  </si>
  <si>
    <t>В одной коробке банок 800 гр, шт</t>
  </si>
  <si>
    <t xml:space="preserve">Вместимость коробки </t>
  </si>
  <si>
    <t>Итого:</t>
  </si>
  <si>
    <t>Вес заказа (примерный) кг.</t>
  </si>
  <si>
    <t>Обьем (примерный) м3</t>
  </si>
  <si>
    <t>Примечания</t>
  </si>
  <si>
    <t>Стеклянная банка</t>
  </si>
  <si>
    <t>3. Подробнее по продукту</t>
  </si>
  <si>
    <t>4. Часто задаваемые вопросы</t>
  </si>
  <si>
    <t>5.Стоимость доставки</t>
  </si>
  <si>
    <t>Согласно тарифам выбранной транспортной компании</t>
  </si>
  <si>
    <t>zakaz@funandfood.ru </t>
  </si>
  <si>
    <t>Ваши отзывы, замечания, предложения</t>
  </si>
  <si>
    <t>sale04@mailff.ru</t>
  </si>
  <si>
    <t>sale05@mailff.ru</t>
  </si>
  <si>
    <t>Арахисовая паста "Намажь_Орех" Традиционная  с Финиками и кофе 230 гр.</t>
  </si>
  <si>
    <t>Арахисовая паста "Намажь_Орех" Традиционная Кремовая 230 гр.</t>
  </si>
  <si>
    <t>Арахисовая паста "Намажь_Орех" Традиционная с Молочным Шоколадом 230 гр.</t>
  </si>
  <si>
    <t>Арахисовая паста "Намажь_Орех" Традиционная  с Финиками и кофе 450 гр.</t>
  </si>
  <si>
    <t>Арахисовая паста "Намажь_Орех" Традиционная Кремовая 450 гр.</t>
  </si>
  <si>
    <t>Арахисовая паста "Намажь_Орех" Традиционная Шоколадная 450 гр.</t>
  </si>
  <si>
    <t>Арахисовая паста "Намажь_Орех" Традиционная с Молочным Шоколадом 450 гр.</t>
  </si>
  <si>
    <t>Арахисовая паста "Намажь_Орех" Традиционная  с Финиками и кофе 800 гр.</t>
  </si>
  <si>
    <t>Арахисовая паста "Намажь_Орех" Традиционная Шоколадная 800 гр.</t>
  </si>
  <si>
    <t>Арахисовая паста "Намажь_Орех" Традиционная с Молочным Шоколадом 800 гр.</t>
  </si>
  <si>
    <t>Кокосовая паста "Намажь_Орех" Традиционная кокосовая сладкая 230 гр.</t>
  </si>
  <si>
    <t>Кокосовая паста "Намажь_Орех" Традиционная кокосовая сладкая 450 гр.</t>
  </si>
  <si>
    <t>Кокосовая паста "Намажь_Орех" Традиционная кокосовая сладкая 800 гр.</t>
  </si>
  <si>
    <t>Ореховая паста "Намажь_Орех" Классическая Кешью Жареный 230 гр.</t>
  </si>
  <si>
    <t>Ореховая паста "Намажь_Орех" Классическая Кешью Жареный 450 гр.</t>
  </si>
  <si>
    <t>Ореховая паста "Намажь_Орех" Классическая Кешью Жареный 800 гр.</t>
  </si>
  <si>
    <t>Урбеч кокосовый с какао сладкий "Намажь_орех" 230 грамм</t>
  </si>
  <si>
    <t>Урбеч из Кокоса Сладкая Ваниль 230 гр.</t>
  </si>
  <si>
    <t>Урбеч кокосовый с какао сладкий "Намажь_орех" 450 грамм</t>
  </si>
  <si>
    <t>Урбеч из Кокоса Сладкая Ваниль 450 гр.</t>
  </si>
  <si>
    <t>Урбеч из Кокоса Сладкая Ваниль 800 гр.</t>
  </si>
  <si>
    <t>Урбеч кокосовый с какао сладкий "Намажь_орех" 800 грамм</t>
  </si>
  <si>
    <t>Топпинг "Кокосовая мякоть" 100 гр</t>
  </si>
  <si>
    <t>Топпинг "Кэроб Слабожаренный" 130 гр</t>
  </si>
  <si>
    <t>Сиропы без сахара NEСАХАР Топпинг "Сироп Финиковый" 300 гр</t>
  </si>
  <si>
    <t>Сиропы без сахара NEСАХАР Топпинг "Сироп Топинамбура" 300 гр</t>
  </si>
  <si>
    <t>Сиропы без сахара NEСАХАР Топпинг "Сироп Топинамбура" 600 гр</t>
  </si>
  <si>
    <t>Сиропы без сахара NEСАХАР Топпинг "Сироп Топинамбура" 1100 гр</t>
  </si>
  <si>
    <t>Сиропы без сахара NEСАХАР Топпинг "Сироп Финиковый" 1100 гр</t>
  </si>
  <si>
    <t>Сиропы без сахара NEСАХАР Топпинг "Сироп Финиковый" 600 гр</t>
  </si>
  <si>
    <t>Сахарозаменитель ТМ NEСАХАР с экстрактом фрукта Монаха 200 гр.</t>
  </si>
  <si>
    <t>Сахарозаменитель ТМ NEСАХАР с Инуллином и экстрактом фрукта Монаха 200 гр.</t>
  </si>
  <si>
    <t>Сахарозаменитель ТМ NEСАХАР с Лактусаном и экстрактом фрукта Монаха 200 гр.</t>
  </si>
  <si>
    <t>Сахарозаменитель ТМ NEСАХАР с Экстрактом стевии и фрукта Монаха 200 гр.</t>
  </si>
  <si>
    <t>Сахарозаменитель ТМ NEСАХАР Эритритол 100% 200 гр.</t>
  </si>
  <si>
    <t>Сахарозаменитель ТМ NEСАХАР Эритритол 100% 350 гр.</t>
  </si>
  <si>
    <t>Сахарозаменитель ТМ NEСАХАР с Лактусаном и экстрактом фрукта Монаха 350 гр.</t>
  </si>
  <si>
    <t>Сахарозаменитель ТМ NEСАХАР с экстрактом фрукта Монаха 350 гр.</t>
  </si>
  <si>
    <t>Сахарозаменитель ТМ NEСАХАР с Экстрактом стевии и фрукта Монаха 350 гр.</t>
  </si>
  <si>
    <t>Сахарозаменитель ТМ NEСАХАР с Инуллином и экстрактом фрукта Монаха 350 гр.</t>
  </si>
  <si>
    <t>Сахарозаменитель ТМ NEСАХАР Эритритол 100% 700 гр.</t>
  </si>
  <si>
    <t>Сахарозаменитель ТМ NEСАХАР с экстрактом фрукта Монаха 700 гр.</t>
  </si>
  <si>
    <t>Сахарозаменитель ТМ NEСАХАР с Лактусаном и экстрактом фрукта Монаха 700 гр.</t>
  </si>
  <si>
    <t>Сахарозаменитель ТМ NEСАХАР с Экстрактом стевии и фрукта Монаха 700 гр.</t>
  </si>
  <si>
    <t>Сахарозаменитель ТМ NEСАХАР с Инуллином и экстрактом фрукта Монаха 700 гр.</t>
  </si>
  <si>
    <t>Арахисовая паста "Намажь_Орех" (Фан серия, нравится детям)</t>
  </si>
  <si>
    <t>Арахисовая паста "Намажь_Орех" (Фан серия) Креми 230 гр.</t>
  </si>
  <si>
    <t>Арахисовая паста "Намажь_Орех" (Фан серия)  Кранч 230 гр.</t>
  </si>
  <si>
    <t>Арахисовая паста"Намажь_Орех" (Фан серия) Шоко 230 гр.</t>
  </si>
  <si>
    <t>Арахисовая паста"Намажь_Орех" (Фан серия) Шоко Милк 230 гр.</t>
  </si>
  <si>
    <t>Арахисовая паста "Намажь_Орех" (Фан серия) Креми 450 гр.</t>
  </si>
  <si>
    <t>Арахисовая паста "Намажь_Орех" (Фан серия)  Кранч 450 гр.</t>
  </si>
  <si>
    <t>Арахисовая паста"Намажь_Орех" (Фан серия) Шоко 450 гр.</t>
  </si>
  <si>
    <t>Арахисовая паста"Намажь_Орех" (Фан серия) Шоко Милк 450 гр.</t>
  </si>
  <si>
    <t>Арахисовая паста "Намажь_Орех" (Фан серия) Креми 800 гр.</t>
  </si>
  <si>
    <t>Арахисовая паста "Намажь_Орех" (Фан серия)  Кранч 800 гр.</t>
  </si>
  <si>
    <t>Арахисовая паста"Намажь_Орех" (Фан серия) Шоко 800 гр.</t>
  </si>
  <si>
    <t>Арахисовая паста"Намажь_Орех" (Фан серия) Шоко Милк 800 гр.</t>
  </si>
  <si>
    <t>Кокосовая паста "Намажь_Орех" (Фан серия, нравится детям)</t>
  </si>
  <si>
    <t>Кокосовая паста"Намажь_Орех" (Фан серия) Сладкий кокос 230 гр.</t>
  </si>
  <si>
    <t>Кокосовая паста"Намажь_Орех" (Фан серия) Сладкий кокос 450гр.</t>
  </si>
  <si>
    <t>Кокосовая паста"Намажь_Орех" (Фан серия) Сладкий кокос 800гр.</t>
  </si>
  <si>
    <t>Урбеч из фиников "Намажь_орех" 230 гр.</t>
  </si>
  <si>
    <t>Урбеч из кунжута белого "Намажь_орех" 230 гр.</t>
  </si>
  <si>
    <t>Урбеч из льна золотистого "Намажь_орех" 230 гр.</t>
  </si>
  <si>
    <t>Урбеч из льна тёмного "Намажь_орех" 230 гр.</t>
  </si>
  <si>
    <t>Урбеч из расторопши "Намажь_орех" 230 гр.</t>
  </si>
  <si>
    <t>Урбеч из тыквенных семечек (РОССИЯ) "Намажь_орех" 230 гр.</t>
  </si>
  <si>
    <t>Урбеч из ядер абрикоса "Намажь_орех" 230 гр.</t>
  </si>
  <si>
    <t>Урбеч из подсолнечника "Намажь_орех" 230 гр.</t>
  </si>
  <si>
    <t>Урбеч из конопли "Намажь_орех" 230 гр.</t>
  </si>
  <si>
    <t>Урбеч из кунжута черного "Намажь_орех" 230 гр.</t>
  </si>
  <si>
    <t>Урбеч из инжира "Намажь_орех" 230 гр.</t>
  </si>
  <si>
    <t>Урбеч из кунжута белого жаренного "Намажь_орех" 230 гр.</t>
  </si>
  <si>
    <t>Урбеч из Фиников "Намажь_орех" 450 гр.</t>
  </si>
  <si>
    <t>Урбеч из кунжута белого "Намажь_орех" 450 гр.</t>
  </si>
  <si>
    <t>Урбеч из льна золотистого "Намажь_орех" 450 гр.</t>
  </si>
  <si>
    <t>Урбеч из льна тёмного "Намажь_орех" 450 гр.</t>
  </si>
  <si>
    <t>Урбеч из расторопши "Намажь_орех" 450 гр.</t>
  </si>
  <si>
    <t>Урбеч из тыквенных семечек (РОССИЯ) "Намажь_орех" 450 гр.</t>
  </si>
  <si>
    <t>Урбеч из ядер абрикоса "Намажь_орех" 450 гр.</t>
  </si>
  <si>
    <t>Урбеч из подсолнечника "Намажь_орех" 450 гр.</t>
  </si>
  <si>
    <t>Урбеч из конопли "Намажь_орех" 450 гр.</t>
  </si>
  <si>
    <t>Урбеч из кунжута черного "Намажь_орех" 450 гр.</t>
  </si>
  <si>
    <t>Урбеч из инжира "Намажь_орех" 450 гр.</t>
  </si>
  <si>
    <t>Урбеч из кунжута белого жаренного "Намажь_орех" 450 гр.</t>
  </si>
  <si>
    <t>Урбеч из фиников "Намажь_орех" 800 гр.</t>
  </si>
  <si>
    <t>Урбеч из кунжута белого "Намажь_орех" 800 гр.</t>
  </si>
  <si>
    <t>Урбеч из льна золотистого "Намажь_орех" 800 гр.</t>
  </si>
  <si>
    <t>Урбеч из льна тёмного "Намажь_орех" 800 гр.</t>
  </si>
  <si>
    <t>Урбеч из расторопши "Намажь_орех" 800 гр.</t>
  </si>
  <si>
    <t>Урбеч из тыквенных семечек (РОССИЯ) "Намажь_орех" 800 гр.</t>
  </si>
  <si>
    <t>Урбеч из ядер абрикоса "Намажь_орех" 800 гр.</t>
  </si>
  <si>
    <t>Урбеч из подсолнечника "Намажь_орех" 800 гр.</t>
  </si>
  <si>
    <t>Урбеч из конопли "Намажь_орех" 800 гр.</t>
  </si>
  <si>
    <t>Урбеч из кунжута черного "Намажь_орех" 800 гр.</t>
  </si>
  <si>
    <t>Урбеч из инжира "Намажь_орех" 800 гр.</t>
  </si>
  <si>
    <t>Урбеч из кунжута белого жаренного "Намажь_орех" 800 гр.</t>
  </si>
  <si>
    <t>Урбеч из кокоса "Намажь_орех" 230 гр.</t>
  </si>
  <si>
    <t>Урбеч из арахиса "Намажь_орех" 230 гр.</t>
  </si>
  <si>
    <t>Урбеч из грецкого ореха "Намажь_орех" 230 гр.</t>
  </si>
  <si>
    <t>Урбеч из миндаля "Намажь_орех" 230 гр.</t>
  </si>
  <si>
    <t>Урбеч из кешью "Намажь_орех" 230 гр.</t>
  </si>
  <si>
    <t>Урбеч из лесного ореха (фундука) "Намажь_орех" 230 гр.</t>
  </si>
  <si>
    <t>Урбеч из кедрового ореха "Намажь_орех" 230 гр.</t>
  </si>
  <si>
    <t>Урбеч из ядер фисташки "Намажь_орех" 230 гр.</t>
  </si>
  <si>
    <t>Урбеч из какао-бобов цельных "Намажь_орех" 230 гр.</t>
  </si>
  <si>
    <t>Урбеч из кокоса "Намажь_орех" 450 гр.</t>
  </si>
  <si>
    <t>Урбеч из арахиса "Намажь_орех" 450 гр.</t>
  </si>
  <si>
    <t>Урбеч из грецкого ореха "Намажь_орех" 450 гр.</t>
  </si>
  <si>
    <t>Урбеч из миндаля "Намажь_орех" 450 гр.</t>
  </si>
  <si>
    <t>Урбеч из кешью "Намажь_орех" 450 гр.</t>
  </si>
  <si>
    <t>Урбеч из лесного ореха (фундука) "Намажь_орех" 450 гр.</t>
  </si>
  <si>
    <t>Урбеч из кедрового ореха "Намажь_орех" 450 гр.</t>
  </si>
  <si>
    <t>Урбеч из ядер фисташки "Намажь_орех" 450 гр.</t>
  </si>
  <si>
    <t>Урбеч из какао-бобов цельных "Намажь_орех" 450 гр.</t>
  </si>
  <si>
    <t>Урбеч из кокоса "Намажь_орех" 800 гр.</t>
  </si>
  <si>
    <t>Урбеч из арахиса "Намажь_орех" 800 гр.</t>
  </si>
  <si>
    <t>Урбеч из грецкого ореха "Намажь_орех" 800 гр.</t>
  </si>
  <si>
    <t>Урбеч из миндаля "Намажь_орех" 800 гр.</t>
  </si>
  <si>
    <t>Урбеч из кешью "Намажь_орех" 800 гр.</t>
  </si>
  <si>
    <t>Урбеч из лесного ореха (фундука) "Намажь_орех" 800 гр.</t>
  </si>
  <si>
    <t>Урбеч из ядер фисташки "Намажь_орех" 800 гр.</t>
  </si>
  <si>
    <t>Урбеч из какао-бобов цельных "Намажь_орех" 800 гр.</t>
  </si>
  <si>
    <t>Арахисовая паста "Намажь_Орех" Традиционная (без добавок) 230 гр.</t>
  </si>
  <si>
    <t>Арахисовая паста "Намажь_Орех" Традиционная (без добавок с кусочками арахиса)  230 гр.</t>
  </si>
  <si>
    <t>Арахисовая паста "Намажь_Орех" Традиционная  Хрустящая 230 гр.</t>
  </si>
  <si>
    <t>Арахисовая паста "Намажь_Орех" Традиционная (без добавок) 450 гр.</t>
  </si>
  <si>
    <t>Арахисовая паста "Намажь_Орех" Традиционная (без добавок с кусочками арахиса)  450 гр.</t>
  </si>
  <si>
    <t>Арахисовая паста "Намажь_Орех" Традиционная (без добавок) 800 гр.</t>
  </si>
  <si>
    <t>Арахисовая паста "Намажь_Орех" Традиционная (без добавок с кусочками арахиса)  800 гр.</t>
  </si>
  <si>
    <t>Арахисовая паста "Намажь_Орех" Традиционная Кремовая 800 гр.</t>
  </si>
  <si>
    <t>Арахисовая паста "Намажь_Орех" Традиционная Шоколадная 230 гр.</t>
  </si>
  <si>
    <t>Урбеч из Кешью и Кокоса 450 гр.</t>
  </si>
  <si>
    <t>Урбеч из Кешью и Кокоса 230 гр.</t>
  </si>
  <si>
    <t>Урбеч из Кешью и Кокоса 800 гр.</t>
  </si>
  <si>
    <t>ООО ФАН ЭНД ФУД
610044, Кировская обл. г. Киров ул. Профсоюзная 1, оф. 1306
ИНН 4345459554/КПП 434501001
ОГРН 1174350000065</t>
  </si>
  <si>
    <t>Ваше Фамилия Имя Отчество</t>
  </si>
  <si>
    <t>Ваш контактный собильный телефон</t>
  </si>
  <si>
    <t>Ваша электронная адрес</t>
  </si>
  <si>
    <t>1. Упаковка для арахисовой пасты, урбеча ,сахзамов, сиропов</t>
  </si>
  <si>
    <t>2. Упаковка для томатного соуса</t>
  </si>
  <si>
    <t>Пластиковая PET банка с крышкой EASY OPEN</t>
  </si>
  <si>
    <t>6. Наши контакты, в том числе whatsapp\Viber</t>
  </si>
  <si>
    <t>7. Наша электронная почта</t>
  </si>
  <si>
    <t>Скачать описание продуктов</t>
  </si>
  <si>
    <t>Скачать ответы на вопросы</t>
  </si>
  <si>
    <t>Форма для оформления заказа на продукцию компании Fun&amp;Food</t>
  </si>
  <si>
    <r>
      <t>Заполненную форма заказа -</t>
    </r>
    <r>
      <rPr>
        <sz val="20"/>
        <color indexed="30"/>
        <rFont val="Calibri"/>
        <family val="2"/>
        <charset val="204"/>
      </rPr>
      <t xml:space="preserve">  </t>
    </r>
    <r>
      <rPr>
        <b/>
        <sz val="20"/>
        <color indexed="30"/>
        <rFont val="Calibri"/>
        <family val="2"/>
        <charset val="204"/>
      </rPr>
      <t>заявку отправить на почту:</t>
    </r>
  </si>
  <si>
    <r>
      <t xml:space="preserve">Фамилия Имя Отчество   </t>
    </r>
    <r>
      <rPr>
        <b/>
        <sz val="16"/>
        <color indexed="8"/>
        <rFont val="Calibri"/>
        <family val="2"/>
        <charset val="204"/>
      </rPr>
      <t>получателя</t>
    </r>
    <r>
      <rPr>
        <sz val="16"/>
        <color indexed="8"/>
        <rFont val="Calibri"/>
        <family val="2"/>
        <charset val="204"/>
      </rPr>
      <t xml:space="preserve"> груза</t>
    </r>
  </si>
  <si>
    <r>
      <t xml:space="preserve">Серия и номер паспорта  </t>
    </r>
    <r>
      <rPr>
        <b/>
        <sz val="16"/>
        <color indexed="8"/>
        <rFont val="Calibri"/>
        <family val="2"/>
        <charset val="204"/>
      </rPr>
      <t>получателя</t>
    </r>
    <r>
      <rPr>
        <sz val="16"/>
        <color indexed="8"/>
        <rFont val="Calibri"/>
        <family val="2"/>
        <charset val="204"/>
      </rPr>
      <t xml:space="preserve"> </t>
    </r>
  </si>
  <si>
    <t>Ваш заказ. Впишите данные о заказываемых позициях в столбец "кол-во", стоимость за позицию и сумма заказа рассчитается автоматически.</t>
  </si>
  <si>
    <t>!</t>
  </si>
  <si>
    <t>Что бы посмотреть состав у каждого продукта, просто наведите вашу мышку 
на ячейку с названием продукта ;)</t>
  </si>
  <si>
    <t>Оптовый магазин на нашем сайте. Оформляйте заказы 24/7</t>
  </si>
  <si>
    <t>Группа в ВК для оптовых покупателей, подпишись что бы не пропустить важные новости о новинках, акциях и тд.</t>
  </si>
  <si>
    <t>Перейти в оптовый магазин.</t>
  </si>
  <si>
    <t>Перейти в группу в ВК.</t>
  </si>
  <si>
    <t>Арахисовая паста "Намажь_Орех" Традиционная Хрустящая 450 гр.</t>
  </si>
  <si>
    <t>Арахисовая паста "Намажь_Орех" Традиционная  Хрустящая  800 гр.</t>
  </si>
  <si>
    <t>Арахисовая паста "Намажь_Орех" Традиционная Шоколадная с Кусочками Арахиса 230 гр.</t>
  </si>
  <si>
    <t>Арахисовая паста "Намажь_Орех" Традиционная с Молочным Шоколадом с Кусочками Арахиса 230 гр.</t>
  </si>
  <si>
    <t>Арахисовая паста "Намажь_Орех" Традиционная Шоколадная с Кусочками Арахиса 450 гр.</t>
  </si>
  <si>
    <t>Арахисовая паста "Намажь_Орех" Традиционная с Молочным Шоколадом с Кусочками Арахиса 450 гр.</t>
  </si>
  <si>
    <t>Арахисовая паста "Намажь_Орех" Традиционная Шоколадная с Кусочками Арахиса 800 гр.</t>
  </si>
  <si>
    <t>Арахисовая паста "Намажь_Орех" Традиционная с Молочным Шоколадом с Кусочками Арахиса 800 гр.</t>
  </si>
  <si>
    <t>Суперфуд "Намажь_орех" Vitamin С natural 200 гр.</t>
  </si>
  <si>
    <t>Суперфуд "Намажь_орех" Арахис запеченый без масла 300 гр.</t>
  </si>
  <si>
    <t>Суперфуд "Намажь_орех" Арахис запеченый без масла 680 гр.</t>
  </si>
  <si>
    <t>680г</t>
  </si>
  <si>
    <t>Суперфуд "Намажь_орех" Какао-порошок натуральный 200 гр.</t>
  </si>
  <si>
    <t>Суперфуд "Намажь_орех" Какао-порошок натуральный 440 гр.</t>
  </si>
  <si>
    <t>440г</t>
  </si>
  <si>
    <t>Суперфуд "Намажь_орех" Кокосовая стружка 200 гр.</t>
  </si>
  <si>
    <t>Суперфуд "Намажь_орех" Кокосовая стружка 440 гр.</t>
  </si>
  <si>
    <t>Суперфуд "Намажь_орех" Кунжут белый 300 гр.</t>
  </si>
  <si>
    <t>Суперфуд "Намажь_орех" Кунжут белый 640 гр</t>
  </si>
  <si>
    <t>640г</t>
  </si>
  <si>
    <t>Суперфуд "Намажь_орех" Кунжут черный 340 гр.</t>
  </si>
  <si>
    <t>340г</t>
  </si>
  <si>
    <t>Суперфуд "Намажь_орех" Кунжут черный 700 гр.</t>
  </si>
  <si>
    <t>Суперфуд "Намажь_орех" Кэроб натуральный слабой обжарки 320 гр.</t>
  </si>
  <si>
    <t>320г</t>
  </si>
  <si>
    <t>Суперфуд "Намажь_орех" Кэроб натуральный слабой обжарки 650 гр.</t>
  </si>
  <si>
    <t>650г</t>
  </si>
  <si>
    <t>Суперфуд "Намажь_орех" Масло кокосовое для кулинарии 450 гр.</t>
  </si>
  <si>
    <t>Суперфуд "Намажь_орех" Масло кокосовое для кулинарии 950 гр.</t>
  </si>
  <si>
    <t>950г</t>
  </si>
  <si>
    <t>Суперфуд "Намажь_орех" Молоко сухое 1,5% обезжиренное 250 гр.</t>
  </si>
  <si>
    <t>Суперфуд "Намажь_орех" Молоко сухое 1,5% обезжиренное 600 гр.</t>
  </si>
  <si>
    <t>Суперфуд "Намажь_орех" Семена льна золотистого для женской красоты 350 гр.</t>
  </si>
  <si>
    <t>Суперфуд "Намажь_орех" Семена льна золотистого для женской красоты 760 гр.</t>
  </si>
  <si>
    <t>760г</t>
  </si>
  <si>
    <t>Суперфуд "Намажь_орех" Семена льна коричневого для похудения 350 гр</t>
  </si>
  <si>
    <t>Суперфуд "Намажь_орех" Семена льна коричневого для похудения 760 гр.</t>
  </si>
  <si>
    <t>Суперфуд "Намажь_орех" Семена подсолнечника 320 гр.</t>
  </si>
  <si>
    <t>Суперфуд "Намажь_орех" Семена подсолнечника 670 гр.</t>
  </si>
  <si>
    <t>670г</t>
  </si>
  <si>
    <t>Суперфуд "Намажь_орех" Семена чиа 380 гр.</t>
  </si>
  <si>
    <t>380г</t>
  </si>
  <si>
    <t>Суперфуд "Намажь_орех" Семена чиа 800 гр.</t>
  </si>
  <si>
    <t>Суперфуд "Намажь_орех" Смесь семян для салата 320 гр.</t>
  </si>
  <si>
    <t>Суперфуд "Намажь_орех" Смесь семян для салата 700 гр.</t>
  </si>
  <si>
    <t>Цены актуальны с 12.09.2022</t>
  </si>
  <si>
    <t>АКЦИЯ!!!</t>
  </si>
  <si>
    <t>Подытог банок 230 г АКЦИЯ</t>
  </si>
  <si>
    <t>Подытог банок 450 г АКЦИЯ</t>
  </si>
  <si>
    <t>Подытог банок 800 г АКЦИЯ</t>
  </si>
  <si>
    <t>Ваша скидка от объёма без акционных товаров</t>
  </si>
  <si>
    <t>Сумма заказа не акционных товаров со скидкой от объёма</t>
  </si>
  <si>
    <t>Общая сумма заказа с учётом всех скидок</t>
  </si>
  <si>
    <t>Сумма заказа акционных товаров с фиксированной скидкой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</si>
</sst>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\-??&quot;р.&quot;_-;_-@_-"/>
    <numFmt numFmtId="165" formatCode="#,##0&quot; ₽&quot;"/>
    <numFmt numFmtId="166" formatCode="0.0"/>
    <numFmt numFmtId="167" formatCode="#,##0.00\ &quot;₽&quot;"/>
    <numFmt numFmtId="168" formatCode="#,##0&quot;р.&quot;"/>
  </numFmts>
  <fonts count="70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7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b/>
      <sz val="18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2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36"/>
      <name val="Calibri"/>
      <family val="2"/>
      <charset val="204"/>
    </font>
    <font>
      <sz val="18"/>
      <name val="Calibri"/>
      <family val="2"/>
      <charset val="204"/>
    </font>
    <font>
      <b/>
      <sz val="16"/>
      <color indexed="81"/>
      <name val="Calibri"/>
      <family val="2"/>
      <charset val="204"/>
      <scheme val="minor"/>
    </font>
    <font>
      <b/>
      <sz val="14"/>
      <color indexed="8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7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20"/>
      <color indexed="30"/>
      <name val="Calibri"/>
      <family val="2"/>
      <charset val="204"/>
    </font>
    <font>
      <sz val="20"/>
      <color indexed="30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name val="Calibri"/>
      <family val="2"/>
      <charset val="204"/>
    </font>
    <font>
      <sz val="16"/>
      <color rgb="FFFF0000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b/>
      <sz val="28"/>
      <name val="Calibri"/>
      <family val="2"/>
      <charset val="204"/>
    </font>
    <font>
      <u/>
      <sz val="20"/>
      <color indexed="12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u/>
      <sz val="18"/>
      <color indexed="12"/>
      <name val="Arial"/>
      <family val="2"/>
      <charset val="204"/>
    </font>
    <font>
      <b/>
      <u/>
      <sz val="20"/>
      <color indexed="12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  <scheme val="minor"/>
    </font>
    <font>
      <sz val="18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sz val="20"/>
      <color indexed="8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22" fillId="0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2" borderId="0"/>
    <xf numFmtId="0" fontId="1" fillId="2" borderId="0"/>
    <xf numFmtId="0" fontId="1" fillId="3" borderId="0"/>
    <xf numFmtId="0" fontId="1" fillId="3" borderId="0"/>
    <xf numFmtId="0" fontId="2" fillId="6" borderId="1"/>
    <xf numFmtId="0" fontId="2" fillId="6" borderId="1"/>
    <xf numFmtId="0" fontId="3" fillId="7" borderId="2"/>
    <xf numFmtId="0" fontId="3" fillId="7" borderId="2"/>
    <xf numFmtId="0" fontId="4" fillId="7" borderId="1"/>
    <xf numFmtId="0" fontId="4" fillId="7" borderId="1"/>
    <xf numFmtId="0" fontId="6" fillId="0" borderId="0">
      <alignment vertical="top"/>
      <protection locked="0"/>
    </xf>
    <xf numFmtId="0" fontId="5" fillId="0" borderId="0"/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7" fillId="0" borderId="3"/>
    <xf numFmtId="0" fontId="7" fillId="0" borderId="3"/>
    <xf numFmtId="0" fontId="8" fillId="0" borderId="4"/>
    <xf numFmtId="0" fontId="8" fillId="0" borderId="4"/>
    <xf numFmtId="0" fontId="9" fillId="0" borderId="5"/>
    <xf numFmtId="0" fontId="9" fillId="0" borderId="5"/>
    <xf numFmtId="0" fontId="9" fillId="0" borderId="0"/>
    <xf numFmtId="0" fontId="9" fillId="0" borderId="0"/>
    <xf numFmtId="0" fontId="10" fillId="0" borderId="6"/>
    <xf numFmtId="0" fontId="10" fillId="0" borderId="6"/>
    <xf numFmtId="0" fontId="11" fillId="8" borderId="7"/>
    <xf numFmtId="0" fontId="11" fillId="8" borderId="7"/>
    <xf numFmtId="0" fontId="12" fillId="0" borderId="0"/>
    <xf numFmtId="0" fontId="12" fillId="0" borderId="0"/>
    <xf numFmtId="0" fontId="13" fillId="9" borderId="0"/>
    <xf numFmtId="0" fontId="13" fillId="9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top"/>
      <protection locked="0"/>
    </xf>
    <xf numFmtId="0" fontId="17" fillId="10" borderId="0"/>
    <xf numFmtId="0" fontId="17" fillId="10" borderId="0"/>
    <xf numFmtId="0" fontId="18" fillId="0" borderId="0"/>
    <xf numFmtId="0" fontId="18" fillId="0" borderId="0"/>
    <xf numFmtId="0" fontId="14" fillId="11" borderId="8"/>
    <xf numFmtId="0" fontId="14" fillId="11" borderId="8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9" fontId="14" fillId="0" borderId="0"/>
    <xf numFmtId="0" fontId="19" fillId="0" borderId="9"/>
    <xf numFmtId="0" fontId="19" fillId="0" borderId="9"/>
    <xf numFmtId="0" fontId="20" fillId="0" borderId="0"/>
    <xf numFmtId="0" fontId="20" fillId="0" borderId="0"/>
    <xf numFmtId="0" fontId="21" fillId="12" borderId="0"/>
    <xf numFmtId="0" fontId="21" fillId="12" borderId="0"/>
    <xf numFmtId="9" fontId="28" fillId="0" borderId="0" applyFont="0" applyFill="0" applyBorder="0" applyAlignment="0" applyProtection="0"/>
  </cellStyleXfs>
  <cellXfs count="439">
    <xf numFmtId="0" fontId="0" fillId="0" borderId="0" xfId="0"/>
    <xf numFmtId="0" fontId="25" fillId="0" borderId="0" xfId="0" applyFont="1"/>
    <xf numFmtId="0" fontId="27" fillId="0" borderId="0" xfId="1" applyFont="1" applyFill="1" applyBorder="1" applyAlignment="1" applyProtection="1">
      <alignment horizontal="right"/>
      <protection hidden="1"/>
    </xf>
    <xf numFmtId="0" fontId="0" fillId="0" borderId="10" xfId="0" applyBorder="1"/>
    <xf numFmtId="166" fontId="26" fillId="0" borderId="42" xfId="1" applyNumberFormat="1" applyFont="1" applyFill="1" applyBorder="1" applyAlignment="1" applyProtection="1">
      <protection hidden="1"/>
    </xf>
    <xf numFmtId="166" fontId="26" fillId="0" borderId="41" xfId="1" applyNumberFormat="1" applyFont="1" applyFill="1" applyBorder="1" applyAlignment="1" applyProtection="1">
      <protection hidden="1"/>
    </xf>
    <xf numFmtId="0" fontId="26" fillId="18" borderId="11" xfId="1" applyFont="1" applyFill="1" applyBorder="1" applyAlignment="1" applyProtection="1">
      <alignment horizontal="center" vertical="center" wrapText="1"/>
      <protection hidden="1"/>
    </xf>
    <xf numFmtId="1" fontId="26" fillId="0" borderId="33" xfId="1" applyNumberFormat="1" applyFont="1" applyFill="1" applyBorder="1" applyAlignment="1" applyProtection="1">
      <protection hidden="1"/>
    </xf>
    <xf numFmtId="0" fontId="26" fillId="18" borderId="17" xfId="1" applyFont="1" applyFill="1" applyBorder="1" applyAlignment="1" applyProtection="1">
      <alignment horizontal="center" vertical="center" wrapText="1"/>
      <protection hidden="1"/>
    </xf>
    <xf numFmtId="0" fontId="36" fillId="0" borderId="14" xfId="0" applyFont="1" applyBorder="1" applyAlignment="1">
      <alignment horizontal="left" vertical="center"/>
    </xf>
    <xf numFmtId="2" fontId="0" fillId="0" borderId="10" xfId="0" applyNumberFormat="1" applyBorder="1"/>
    <xf numFmtId="0" fontId="39" fillId="0" borderId="0" xfId="0" applyFont="1"/>
    <xf numFmtId="0" fontId="33" fillId="18" borderId="19" xfId="1" applyFont="1" applyFill="1" applyBorder="1" applyAlignment="1" applyProtection="1">
      <alignment horizontal="center" vertical="center"/>
      <protection hidden="1"/>
    </xf>
    <xf numFmtId="0" fontId="25" fillId="0" borderId="34" xfId="1" applyFont="1" applyFill="1" applyBorder="1" applyAlignment="1" applyProtection="1">
      <alignment horizontal="center" vertical="center"/>
      <protection hidden="1"/>
    </xf>
    <xf numFmtId="0" fontId="25" fillId="0" borderId="36" xfId="1" applyFont="1" applyFill="1" applyBorder="1" applyAlignment="1" applyProtection="1">
      <alignment horizontal="center" vertical="center"/>
      <protection hidden="1"/>
    </xf>
    <xf numFmtId="0" fontId="26" fillId="18" borderId="11" xfId="1" applyFont="1" applyFill="1" applyBorder="1" applyAlignment="1" applyProtection="1">
      <alignment horizontal="center"/>
      <protection hidden="1"/>
    </xf>
    <xf numFmtId="0" fontId="25" fillId="0" borderId="33" xfId="1" applyFont="1" applyFill="1" applyBorder="1" applyAlignment="1" applyProtection="1">
      <alignment horizontal="center" vertical="center"/>
      <protection hidden="1"/>
    </xf>
    <xf numFmtId="0" fontId="25" fillId="0" borderId="35" xfId="1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0" fontId="44" fillId="0" borderId="0" xfId="52" applyFont="1"/>
    <xf numFmtId="0" fontId="22" fillId="0" borderId="0" xfId="1" applyFont="1" applyAlignment="1" applyProtection="1">
      <alignment horizontal="center"/>
      <protection locked="0" hidden="1"/>
    </xf>
    <xf numFmtId="0" fontId="44" fillId="0" borderId="0" xfId="52" applyFont="1" applyFill="1"/>
    <xf numFmtId="0" fontId="44" fillId="0" borderId="0" xfId="52" applyFont="1" applyBorder="1"/>
    <xf numFmtId="0" fontId="25" fillId="0" borderId="0" xfId="52" applyFont="1"/>
    <xf numFmtId="0" fontId="26" fillId="0" borderId="44" xfId="1" applyFont="1" applyBorder="1" applyAlignment="1" applyProtection="1">
      <alignment horizontal="center" vertical="center"/>
      <protection hidden="1"/>
    </xf>
    <xf numFmtId="1" fontId="39" fillId="0" borderId="44" xfId="1" applyNumberFormat="1" applyFont="1" applyBorder="1" applyAlignment="1" applyProtection="1">
      <alignment horizontal="center" vertical="center" wrapText="1"/>
      <protection hidden="1"/>
    </xf>
    <xf numFmtId="0" fontId="25" fillId="15" borderId="0" xfId="52" applyFont="1" applyFill="1"/>
    <xf numFmtId="0" fontId="25" fillId="0" borderId="0" xfId="52" applyFont="1" applyProtection="1">
      <protection locked="0" hidden="1"/>
    </xf>
    <xf numFmtId="0" fontId="39" fillId="0" borderId="0" xfId="52" applyFont="1"/>
    <xf numFmtId="0" fontId="40" fillId="16" borderId="22" xfId="1" applyFont="1" applyFill="1" applyBorder="1" applyAlignment="1" applyProtection="1">
      <alignment horizontal="center" vertical="center"/>
      <protection hidden="1"/>
    </xf>
    <xf numFmtId="0" fontId="40" fillId="16" borderId="23" xfId="1" applyFont="1" applyFill="1" applyBorder="1" applyAlignment="1" applyProtection="1">
      <alignment horizontal="center" vertical="center"/>
      <protection hidden="1"/>
    </xf>
    <xf numFmtId="0" fontId="39" fillId="15" borderId="0" xfId="52" applyFont="1" applyFill="1"/>
    <xf numFmtId="0" fontId="39" fillId="0" borderId="0" xfId="52" applyFont="1" applyProtection="1">
      <protection locked="0" hidden="1"/>
    </xf>
    <xf numFmtId="0" fontId="48" fillId="0" borderId="11" xfId="0" applyFont="1" applyBorder="1" applyAlignment="1">
      <alignment horizontal="center"/>
    </xf>
    <xf numFmtId="0" fontId="39" fillId="0" borderId="11" xfId="1" applyFont="1" applyBorder="1" applyAlignment="1" applyProtection="1">
      <alignment horizontal="center" vertical="center"/>
      <protection locked="0" hidden="1"/>
    </xf>
    <xf numFmtId="2" fontId="39" fillId="0" borderId="17" xfId="1" applyNumberFormat="1" applyFont="1" applyBorder="1" applyAlignment="1" applyProtection="1">
      <alignment horizontal="center" vertical="center"/>
      <protection hidden="1"/>
    </xf>
    <xf numFmtId="0" fontId="44" fillId="15" borderId="0" xfId="52" applyFont="1" applyFill="1"/>
    <xf numFmtId="0" fontId="44" fillId="0" borderId="0" xfId="52" applyFont="1" applyProtection="1">
      <protection locked="0" hidden="1"/>
    </xf>
    <xf numFmtId="0" fontId="48" fillId="0" borderId="33" xfId="0" applyFont="1" applyBorder="1" applyAlignment="1">
      <alignment horizontal="center"/>
    </xf>
    <xf numFmtId="0" fontId="39" fillId="0" borderId="33" xfId="1" applyFont="1" applyBorder="1" applyAlignment="1" applyProtection="1">
      <alignment horizontal="center" vertical="center"/>
      <protection locked="0" hidden="1"/>
    </xf>
    <xf numFmtId="2" fontId="39" fillId="0" borderId="42" xfId="1" applyNumberFormat="1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39" fillId="0" borderId="35" xfId="1" applyFont="1" applyBorder="1" applyAlignment="1" applyProtection="1">
      <alignment horizontal="center" vertical="center"/>
      <protection locked="0" hidden="1"/>
    </xf>
    <xf numFmtId="2" fontId="39" fillId="0" borderId="41" xfId="1" applyNumberFormat="1" applyFont="1" applyBorder="1" applyAlignment="1" applyProtection="1">
      <alignment horizontal="center" vertical="center"/>
      <protection hidden="1"/>
    </xf>
    <xf numFmtId="0" fontId="49" fillId="0" borderId="33" xfId="0" applyFont="1" applyBorder="1" applyAlignment="1">
      <alignment horizontal="center"/>
    </xf>
    <xf numFmtId="2" fontId="39" fillId="0" borderId="43" xfId="1" applyNumberFormat="1" applyFont="1" applyBorder="1" applyAlignment="1" applyProtection="1">
      <alignment horizontal="center" vertical="center"/>
      <protection hidden="1"/>
    </xf>
    <xf numFmtId="0" fontId="39" fillId="16" borderId="22" xfId="1" applyFont="1" applyFill="1" applyBorder="1" applyAlignment="1" applyProtection="1">
      <alignment horizontal="center" vertical="center"/>
      <protection locked="0" hidden="1"/>
    </xf>
    <xf numFmtId="2" fontId="39" fillId="16" borderId="23" xfId="1" applyNumberFormat="1" applyFont="1" applyFill="1" applyBorder="1" applyAlignment="1" applyProtection="1">
      <alignment horizontal="center" vertical="center"/>
      <protection hidden="1"/>
    </xf>
    <xf numFmtId="0" fontId="48" fillId="0" borderId="12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2" fontId="39" fillId="0" borderId="11" xfId="1" applyNumberFormat="1" applyFont="1" applyBorder="1" applyAlignment="1" applyProtection="1">
      <alignment horizontal="center" vertical="center"/>
      <protection hidden="1"/>
    </xf>
    <xf numFmtId="2" fontId="39" fillId="0" borderId="33" xfId="1" applyNumberFormat="1" applyFont="1" applyBorder="1" applyAlignment="1" applyProtection="1">
      <alignment horizontal="center" vertical="center"/>
      <protection hidden="1"/>
    </xf>
    <xf numFmtId="0" fontId="49" fillId="0" borderId="35" xfId="0" applyFont="1" applyBorder="1" applyAlignment="1">
      <alignment horizontal="center"/>
    </xf>
    <xf numFmtId="0" fontId="39" fillId="0" borderId="45" xfId="1" applyFont="1" applyBorder="1" applyAlignment="1" applyProtection="1">
      <alignment horizontal="center" vertical="center"/>
      <protection locked="0" hidden="1"/>
    </xf>
    <xf numFmtId="2" fontId="39" fillId="0" borderId="45" xfId="1" applyNumberFormat="1" applyFont="1" applyBorder="1" applyAlignment="1" applyProtection="1">
      <alignment horizontal="center" vertical="center"/>
      <protection hidden="1"/>
    </xf>
    <xf numFmtId="1" fontId="39" fillId="0" borderId="33" xfId="1" applyNumberFormat="1" applyFont="1" applyBorder="1" applyAlignment="1" applyProtection="1">
      <alignment horizontal="center" vertical="center"/>
      <protection locked="0" hidden="1"/>
    </xf>
    <xf numFmtId="2" fontId="39" fillId="0" borderId="35" xfId="1" applyNumberFormat="1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>
      <alignment horizontal="center"/>
    </xf>
    <xf numFmtId="0" fontId="39" fillId="16" borderId="15" xfId="1" applyFont="1" applyFill="1" applyBorder="1" applyAlignment="1" applyProtection="1">
      <alignment horizontal="center" vertical="center"/>
      <protection locked="0" hidden="1"/>
    </xf>
    <xf numFmtId="2" fontId="39" fillId="16" borderId="16" xfId="1" applyNumberFormat="1" applyFont="1" applyFill="1" applyBorder="1" applyAlignment="1" applyProtection="1">
      <alignment horizontal="center" vertical="center"/>
      <protection hidden="1"/>
    </xf>
    <xf numFmtId="2" fontId="39" fillId="15" borderId="11" xfId="1" applyNumberFormat="1" applyFont="1" applyFill="1" applyBorder="1" applyAlignment="1" applyProtection="1">
      <alignment horizontal="center" vertical="center"/>
      <protection hidden="1"/>
    </xf>
    <xf numFmtId="0" fontId="48" fillId="15" borderId="33" xfId="0" applyFont="1" applyFill="1" applyBorder="1" applyAlignment="1">
      <alignment horizontal="center"/>
    </xf>
    <xf numFmtId="2" fontId="39" fillId="15" borderId="33" xfId="1" applyNumberFormat="1" applyFont="1" applyFill="1" applyBorder="1" applyAlignment="1" applyProtection="1">
      <alignment horizontal="center" vertical="center"/>
      <protection hidden="1"/>
    </xf>
    <xf numFmtId="0" fontId="48" fillId="15" borderId="45" xfId="0" applyFont="1" applyFill="1" applyBorder="1" applyAlignment="1">
      <alignment horizontal="center"/>
    </xf>
    <xf numFmtId="2" fontId="39" fillId="15" borderId="45" xfId="1" applyNumberFormat="1" applyFont="1" applyFill="1" applyBorder="1" applyAlignment="1" applyProtection="1">
      <alignment horizontal="center" vertical="center"/>
      <protection hidden="1"/>
    </xf>
    <xf numFmtId="0" fontId="39" fillId="0" borderId="45" xfId="0" applyFont="1" applyBorder="1" applyAlignment="1">
      <alignment horizontal="center"/>
    </xf>
    <xf numFmtId="0" fontId="39" fillId="15" borderId="11" xfId="1" applyFont="1" applyFill="1" applyBorder="1" applyAlignment="1" applyProtection="1">
      <alignment horizontal="center" vertical="center"/>
      <protection locked="0" hidden="1"/>
    </xf>
    <xf numFmtId="0" fontId="39" fillId="15" borderId="33" xfId="1" applyFont="1" applyFill="1" applyBorder="1" applyAlignment="1" applyProtection="1">
      <alignment horizontal="center" vertical="center"/>
      <protection locked="0" hidden="1"/>
    </xf>
    <xf numFmtId="0" fontId="39" fillId="15" borderId="33" xfId="0" applyFont="1" applyFill="1" applyBorder="1" applyAlignment="1">
      <alignment horizontal="center"/>
    </xf>
    <xf numFmtId="0" fontId="39" fillId="15" borderId="45" xfId="1" applyFont="1" applyFill="1" applyBorder="1" applyAlignment="1" applyProtection="1">
      <alignment horizontal="center" vertical="center"/>
      <protection locked="0" hidden="1"/>
    </xf>
    <xf numFmtId="0" fontId="39" fillId="0" borderId="34" xfId="0" applyFont="1" applyBorder="1" applyAlignment="1">
      <alignment horizontal="center"/>
    </xf>
    <xf numFmtId="0" fontId="51" fillId="15" borderId="33" xfId="0" applyFont="1" applyFill="1" applyBorder="1" applyAlignment="1">
      <alignment horizontal="center"/>
    </xf>
    <xf numFmtId="0" fontId="44" fillId="0" borderId="0" xfId="52" applyFont="1" applyBorder="1" applyProtection="1">
      <protection hidden="1"/>
    </xf>
    <xf numFmtId="0" fontId="44" fillId="0" borderId="0" xfId="52" applyFont="1" applyProtection="1">
      <protection hidden="1"/>
    </xf>
    <xf numFmtId="165" fontId="1" fillId="0" borderId="0" xfId="1" applyNumberFormat="1" applyFont="1" applyFill="1" applyProtection="1">
      <protection hidden="1"/>
    </xf>
    <xf numFmtId="165" fontId="1" fillId="0" borderId="0" xfId="1" applyNumberFormat="1" applyFont="1" applyProtection="1">
      <protection locked="0" hidden="1"/>
    </xf>
    <xf numFmtId="0" fontId="0" fillId="0" borderId="0" xfId="0" applyFont="1" applyProtection="1">
      <protection hidden="1"/>
    </xf>
    <xf numFmtId="165" fontId="1" fillId="0" borderId="0" xfId="1" applyNumberFormat="1" applyFont="1" applyProtection="1">
      <protection hidden="1"/>
    </xf>
    <xf numFmtId="0" fontId="39" fillId="0" borderId="28" xfId="1" applyFont="1" applyBorder="1" applyAlignment="1" applyProtection="1">
      <alignment horizontal="center" vertical="center"/>
      <protection locked="0" hidden="1"/>
    </xf>
    <xf numFmtId="2" fontId="39" fillId="0" borderId="28" xfId="1" applyNumberFormat="1" applyFont="1" applyBorder="1" applyAlignment="1" applyProtection="1">
      <alignment horizontal="center" vertical="center"/>
      <protection hidden="1"/>
    </xf>
    <xf numFmtId="3" fontId="25" fillId="0" borderId="11" xfId="1" applyNumberFormat="1" applyFont="1" applyFill="1" applyBorder="1" applyAlignment="1" applyProtection="1">
      <alignment horizontal="center" vertical="center"/>
      <protection hidden="1"/>
    </xf>
    <xf numFmtId="3" fontId="25" fillId="0" borderId="33" xfId="1" applyNumberFormat="1" applyFont="1" applyFill="1" applyBorder="1" applyAlignment="1" applyProtection="1">
      <alignment horizontal="center" vertical="center"/>
      <protection hidden="1"/>
    </xf>
    <xf numFmtId="1" fontId="25" fillId="0" borderId="45" xfId="1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/>
    <xf numFmtId="0" fontId="54" fillId="0" borderId="46" xfId="1" applyFont="1" applyBorder="1" applyProtection="1">
      <protection hidden="1"/>
    </xf>
    <xf numFmtId="0" fontId="54" fillId="0" borderId="37" xfId="1" applyFont="1" applyBorder="1" applyProtection="1">
      <protection hidden="1"/>
    </xf>
    <xf numFmtId="0" fontId="54" fillId="0" borderId="47" xfId="1" applyFont="1" applyBorder="1" applyProtection="1">
      <protection hidden="1"/>
    </xf>
    <xf numFmtId="0" fontId="43" fillId="0" borderId="22" xfId="1" applyFont="1" applyBorder="1" applyAlignment="1" applyProtection="1">
      <alignment horizontal="center" vertical="center" wrapText="1"/>
      <protection hidden="1"/>
    </xf>
    <xf numFmtId="0" fontId="45" fillId="0" borderId="14" xfId="1" applyFont="1" applyBorder="1" applyAlignment="1" applyProtection="1">
      <alignment vertical="center"/>
      <protection locked="0" hidden="1"/>
    </xf>
    <xf numFmtId="0" fontId="43" fillId="0" borderId="44" xfId="1" applyFont="1" applyBorder="1" applyAlignment="1" applyProtection="1">
      <alignment horizontal="center" vertical="center"/>
      <protection hidden="1"/>
    </xf>
    <xf numFmtId="0" fontId="34" fillId="0" borderId="0" xfId="1" applyFont="1" applyBorder="1" applyAlignment="1" applyProtection="1">
      <alignment horizontal="center" vertical="center" wrapText="1"/>
      <protection hidden="1"/>
    </xf>
    <xf numFmtId="0" fontId="39" fillId="0" borderId="22" xfId="1" applyFont="1" applyBorder="1" applyAlignment="1" applyProtection="1">
      <alignment horizontal="left" vertical="center" wrapText="1"/>
      <protection hidden="1"/>
    </xf>
    <xf numFmtId="0" fontId="22" fillId="0" borderId="44" xfId="1" applyFont="1" applyBorder="1" applyAlignment="1" applyProtection="1">
      <alignment vertical="center"/>
      <protection hidden="1"/>
    </xf>
    <xf numFmtId="1" fontId="58" fillId="16" borderId="22" xfId="20" applyNumberFormat="1" applyFont="1" applyFill="1" applyBorder="1" applyAlignment="1" applyProtection="1">
      <alignment horizontal="center" vertical="center"/>
      <protection hidden="1"/>
    </xf>
    <xf numFmtId="1" fontId="58" fillId="16" borderId="15" xfId="20" applyNumberFormat="1" applyFont="1" applyFill="1" applyBorder="1" applyAlignment="1" applyProtection="1">
      <alignment horizontal="center" vertical="center"/>
      <protection hidden="1"/>
    </xf>
    <xf numFmtId="0" fontId="47" fillId="16" borderId="14" xfId="0" applyFont="1" applyFill="1" applyBorder="1" applyAlignment="1"/>
    <xf numFmtId="0" fontId="40" fillId="16" borderId="14" xfId="20" applyFont="1" applyFill="1" applyBorder="1" applyAlignment="1" applyProtection="1">
      <alignment vertical="center"/>
      <protection locked="0" hidden="1"/>
    </xf>
    <xf numFmtId="0" fontId="39" fillId="0" borderId="19" xfId="1" applyFont="1" applyBorder="1" applyAlignment="1" applyProtection="1">
      <alignment horizontal="center" vertical="center"/>
      <protection locked="0" hidden="1"/>
    </xf>
    <xf numFmtId="0" fontId="39" fillId="0" borderId="34" xfId="1" applyFont="1" applyBorder="1" applyAlignment="1" applyProtection="1">
      <alignment horizontal="center" vertical="center"/>
      <protection locked="0" hidden="1"/>
    </xf>
    <xf numFmtId="0" fontId="39" fillId="0" borderId="49" xfId="1" applyFont="1" applyBorder="1" applyAlignment="1" applyProtection="1">
      <alignment horizontal="center" vertical="center"/>
      <protection locked="0" hidden="1"/>
    </xf>
    <xf numFmtId="0" fontId="47" fillId="16" borderId="21" xfId="0" applyFont="1" applyFill="1" applyBorder="1" applyAlignment="1">
      <alignment vertical="center"/>
    </xf>
    <xf numFmtId="0" fontId="48" fillId="0" borderId="4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60" fillId="0" borderId="0" xfId="0" applyFont="1"/>
    <xf numFmtId="0" fontId="61" fillId="0" borderId="44" xfId="1" applyFont="1" applyBorder="1" applyAlignment="1" applyProtection="1">
      <alignment horizontal="center" vertical="center"/>
      <protection hidden="1"/>
    </xf>
    <xf numFmtId="0" fontId="60" fillId="0" borderId="15" xfId="1" applyFont="1" applyBorder="1" applyAlignment="1" applyProtection="1">
      <alignment horizontal="center" vertical="center"/>
      <protection hidden="1"/>
    </xf>
    <xf numFmtId="0" fontId="62" fillId="16" borderId="15" xfId="0" applyFont="1" applyFill="1" applyBorder="1" applyAlignment="1"/>
    <xf numFmtId="0" fontId="60" fillId="14" borderId="50" xfId="1" applyFont="1" applyFill="1" applyBorder="1" applyAlignment="1" applyProtection="1">
      <alignment horizontal="center" vertical="center"/>
      <protection hidden="1"/>
    </xf>
    <xf numFmtId="0" fontId="60" fillId="14" borderId="51" xfId="1" applyFont="1" applyFill="1" applyBorder="1" applyAlignment="1" applyProtection="1">
      <alignment horizontal="center" vertical="center"/>
      <protection hidden="1"/>
    </xf>
    <xf numFmtId="0" fontId="60" fillId="0" borderId="51" xfId="0" applyFont="1" applyBorder="1"/>
    <xf numFmtId="0" fontId="60" fillId="14" borderId="52" xfId="1" applyFont="1" applyFill="1" applyBorder="1" applyAlignment="1" applyProtection="1">
      <alignment horizontal="center" vertical="center"/>
      <protection hidden="1"/>
    </xf>
    <xf numFmtId="0" fontId="60" fillId="14" borderId="53" xfId="1" applyFont="1" applyFill="1" applyBorder="1" applyAlignment="1" applyProtection="1">
      <alignment horizontal="center" vertical="center"/>
      <protection hidden="1"/>
    </xf>
    <xf numFmtId="0" fontId="63" fillId="16" borderId="15" xfId="20" applyFont="1" applyFill="1" applyBorder="1" applyAlignment="1" applyProtection="1">
      <alignment vertical="center"/>
      <protection locked="0" hidden="1"/>
    </xf>
    <xf numFmtId="0" fontId="60" fillId="14" borderId="11" xfId="1" applyFont="1" applyFill="1" applyBorder="1" applyAlignment="1" applyProtection="1">
      <alignment horizontal="center" vertical="center"/>
      <protection hidden="1"/>
    </xf>
    <xf numFmtId="0" fontId="60" fillId="0" borderId="33" xfId="0" applyFont="1" applyBorder="1"/>
    <xf numFmtId="0" fontId="60" fillId="0" borderId="45" xfId="0" applyFont="1" applyBorder="1"/>
    <xf numFmtId="0" fontId="62" fillId="16" borderId="15" xfId="0" applyFont="1" applyFill="1" applyBorder="1" applyAlignment="1">
      <alignment vertical="center"/>
    </xf>
    <xf numFmtId="0" fontId="60" fillId="14" borderId="17" xfId="1" applyFont="1" applyFill="1" applyBorder="1" applyAlignment="1" applyProtection="1">
      <alignment horizontal="center" vertical="center"/>
      <protection hidden="1"/>
    </xf>
    <xf numFmtId="0" fontId="60" fillId="14" borderId="42" xfId="1" applyFont="1" applyFill="1" applyBorder="1" applyAlignment="1" applyProtection="1">
      <alignment horizontal="center" vertical="center"/>
      <protection hidden="1"/>
    </xf>
    <xf numFmtId="0" fontId="60" fillId="14" borderId="42" xfId="0" applyFont="1" applyFill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14" borderId="17" xfId="0" applyFont="1" applyFill="1" applyBorder="1" applyAlignment="1">
      <alignment horizontal="center"/>
    </xf>
    <xf numFmtId="0" fontId="60" fillId="14" borderId="11" xfId="0" applyFont="1" applyFill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14" borderId="33" xfId="0" applyFont="1" applyFill="1" applyBorder="1" applyAlignment="1">
      <alignment horizontal="center"/>
    </xf>
    <xf numFmtId="0" fontId="60" fillId="14" borderId="35" xfId="0" applyFont="1" applyFill="1" applyBorder="1" applyAlignment="1">
      <alignment horizontal="center"/>
    </xf>
    <xf numFmtId="0" fontId="60" fillId="14" borderId="20" xfId="0" applyFont="1" applyFill="1" applyBorder="1" applyAlignment="1">
      <alignment horizontal="center"/>
    </xf>
    <xf numFmtId="0" fontId="60" fillId="14" borderId="37" xfId="0" applyFont="1" applyFill="1" applyBorder="1" applyAlignment="1">
      <alignment horizontal="center"/>
    </xf>
    <xf numFmtId="0" fontId="60" fillId="0" borderId="45" xfId="0" applyFont="1" applyBorder="1" applyAlignment="1">
      <alignment horizontal="center"/>
    </xf>
    <xf numFmtId="0" fontId="60" fillId="15" borderId="33" xfId="0" applyFont="1" applyFill="1" applyBorder="1" applyAlignment="1">
      <alignment horizontal="center"/>
    </xf>
    <xf numFmtId="0" fontId="60" fillId="15" borderId="45" xfId="0" applyFont="1" applyFill="1" applyBorder="1" applyAlignment="1">
      <alignment horizontal="center"/>
    </xf>
    <xf numFmtId="0" fontId="40" fillId="15" borderId="33" xfId="20" applyFont="1" applyFill="1" applyBorder="1" applyAlignment="1" applyProtection="1">
      <alignment vertical="center"/>
      <protection locked="0" hidden="1"/>
    </xf>
    <xf numFmtId="0" fontId="49" fillId="0" borderId="44" xfId="0" applyFont="1" applyBorder="1" applyAlignment="1">
      <alignment horizontal="center"/>
    </xf>
    <xf numFmtId="0" fontId="39" fillId="0" borderId="44" xfId="1" applyFont="1" applyBorder="1" applyAlignment="1" applyProtection="1">
      <alignment horizontal="center" vertical="center"/>
      <protection locked="0" hidden="1"/>
    </xf>
    <xf numFmtId="2" fontId="39" fillId="0" borderId="44" xfId="1" applyNumberFormat="1" applyFont="1" applyBorder="1" applyAlignment="1" applyProtection="1">
      <alignment horizontal="center" vertical="center"/>
      <protection hidden="1"/>
    </xf>
    <xf numFmtId="0" fontId="49" fillId="16" borderId="14" xfId="0" applyFont="1" applyFill="1" applyBorder="1" applyAlignment="1">
      <alignment horizontal="center"/>
    </xf>
    <xf numFmtId="0" fontId="60" fillId="16" borderId="15" xfId="0" applyFont="1" applyFill="1" applyBorder="1"/>
    <xf numFmtId="2" fontId="39" fillId="15" borderId="28" xfId="1" applyNumberFormat="1" applyFont="1" applyFill="1" applyBorder="1" applyAlignment="1" applyProtection="1">
      <alignment horizontal="center" vertical="center"/>
      <protection hidden="1"/>
    </xf>
    <xf numFmtId="0" fontId="63" fillId="15" borderId="33" xfId="20" applyFont="1" applyFill="1" applyBorder="1" applyAlignment="1" applyProtection="1">
      <alignment vertical="center"/>
      <protection locked="0" hidden="1"/>
    </xf>
    <xf numFmtId="0" fontId="60" fillId="15" borderId="35" xfId="0" applyFont="1" applyFill="1" applyBorder="1" applyAlignment="1">
      <alignment horizontal="center"/>
    </xf>
    <xf numFmtId="0" fontId="39" fillId="15" borderId="19" xfId="1" applyFont="1" applyFill="1" applyBorder="1" applyAlignment="1" applyProtection="1">
      <alignment horizontal="center" vertical="center"/>
      <protection locked="0" hidden="1"/>
    </xf>
    <xf numFmtId="0" fontId="48" fillId="16" borderId="14" xfId="0" applyFont="1" applyFill="1" applyBorder="1" applyAlignment="1">
      <alignment horizontal="center"/>
    </xf>
    <xf numFmtId="0" fontId="60" fillId="16" borderId="15" xfId="0" applyFont="1" applyFill="1" applyBorder="1" applyAlignment="1">
      <alignment horizontal="center"/>
    </xf>
    <xf numFmtId="0" fontId="39" fillId="15" borderId="28" xfId="1" applyFont="1" applyFill="1" applyBorder="1" applyAlignment="1" applyProtection="1">
      <alignment horizontal="center" vertical="center"/>
      <protection locked="0" hidden="1"/>
    </xf>
    <xf numFmtId="0" fontId="60" fillId="14" borderId="38" xfId="0" applyFont="1" applyFill="1" applyBorder="1" applyAlignment="1">
      <alignment horizontal="center"/>
    </xf>
    <xf numFmtId="0" fontId="39" fillId="0" borderId="17" xfId="1" applyFont="1" applyBorder="1" applyAlignment="1" applyProtection="1">
      <alignment horizontal="center" vertical="center"/>
      <protection locked="0" hidden="1"/>
    </xf>
    <xf numFmtId="0" fontId="39" fillId="0" borderId="42" xfId="1" applyFont="1" applyBorder="1" applyAlignment="1" applyProtection="1">
      <alignment horizontal="center" vertical="center"/>
      <protection locked="0" hidden="1"/>
    </xf>
    <xf numFmtId="0" fontId="39" fillId="0" borderId="41" xfId="1" applyFont="1" applyBorder="1" applyAlignment="1" applyProtection="1">
      <alignment horizontal="center" vertical="center"/>
      <protection locked="0" hidden="1"/>
    </xf>
    <xf numFmtId="0" fontId="48" fillId="16" borderId="21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48" fillId="15" borderId="34" xfId="0" applyFont="1" applyFill="1" applyBorder="1" applyAlignment="1">
      <alignment horizontal="center"/>
    </xf>
    <xf numFmtId="0" fontId="60" fillId="16" borderId="22" xfId="0" applyFont="1" applyFill="1" applyBorder="1" applyAlignment="1">
      <alignment horizontal="center"/>
    </xf>
    <xf numFmtId="0" fontId="60" fillId="14" borderId="45" xfId="0" applyFont="1" applyFill="1" applyBorder="1" applyAlignment="1">
      <alignment horizontal="center"/>
    </xf>
    <xf numFmtId="0" fontId="39" fillId="15" borderId="34" xfId="1" applyFont="1" applyFill="1" applyBorder="1" applyAlignment="1" applyProtection="1">
      <alignment horizontal="center" vertical="center"/>
      <protection locked="0" hidden="1"/>
    </xf>
    <xf numFmtId="0" fontId="60" fillId="15" borderId="43" xfId="0" applyFont="1" applyFill="1" applyBorder="1" applyAlignment="1">
      <alignment horizontal="center"/>
    </xf>
    <xf numFmtId="0" fontId="34" fillId="16" borderId="21" xfId="0" applyFont="1" applyFill="1" applyBorder="1" applyAlignment="1">
      <alignment horizontal="center"/>
    </xf>
    <xf numFmtId="0" fontId="67" fillId="16" borderId="22" xfId="0" applyFont="1" applyFill="1" applyBorder="1" applyAlignment="1">
      <alignment horizontal="center"/>
    </xf>
    <xf numFmtId="0" fontId="34" fillId="16" borderId="22" xfId="1" applyFont="1" applyFill="1" applyBorder="1" applyAlignment="1" applyProtection="1">
      <alignment horizontal="center" vertical="center"/>
      <protection locked="0" hidden="1"/>
    </xf>
    <xf numFmtId="0" fontId="60" fillId="15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51" fillId="15" borderId="45" xfId="0" applyFont="1" applyFill="1" applyBorder="1" applyAlignment="1">
      <alignment horizontal="center"/>
    </xf>
    <xf numFmtId="0" fontId="68" fillId="16" borderId="15" xfId="0" applyFont="1" applyFill="1" applyBorder="1" applyAlignment="1">
      <alignment horizontal="center"/>
    </xf>
    <xf numFmtId="0" fontId="40" fillId="15" borderId="45" xfId="20" applyFont="1" applyFill="1" applyBorder="1" applyAlignment="1" applyProtection="1">
      <alignment vertical="center"/>
      <protection locked="0" hidden="1"/>
    </xf>
    <xf numFmtId="0" fontId="63" fillId="15" borderId="45" xfId="20" applyFont="1" applyFill="1" applyBorder="1" applyAlignment="1" applyProtection="1">
      <alignment vertical="center"/>
      <protection locked="0" hidden="1"/>
    </xf>
    <xf numFmtId="0" fontId="39" fillId="0" borderId="33" xfId="1" applyFont="1" applyBorder="1" applyAlignment="1" applyProtection="1">
      <alignment horizontal="center" vertical="center"/>
      <protection hidden="1"/>
    </xf>
    <xf numFmtId="0" fontId="60" fillId="15" borderId="44" xfId="0" applyFont="1" applyFill="1" applyBorder="1" applyAlignment="1">
      <alignment horizontal="center"/>
    </xf>
    <xf numFmtId="0" fontId="40" fillId="15" borderId="28" xfId="20" applyFont="1" applyFill="1" applyBorder="1" applyAlignment="1" applyProtection="1">
      <alignment vertical="center"/>
      <protection locked="0" hidden="1"/>
    </xf>
    <xf numFmtId="0" fontId="63" fillId="15" borderId="28" xfId="20" applyFont="1" applyFill="1" applyBorder="1" applyAlignment="1" applyProtection="1">
      <alignment vertical="center"/>
      <protection locked="0" hidden="1"/>
    </xf>
    <xf numFmtId="2" fontId="34" fillId="16" borderId="23" xfId="1" applyNumberFormat="1" applyFont="1" applyFill="1" applyBorder="1" applyAlignment="1" applyProtection="1">
      <alignment horizontal="center" vertical="center"/>
      <protection hidden="1"/>
    </xf>
    <xf numFmtId="1" fontId="39" fillId="0" borderId="0" xfId="0" applyNumberFormat="1" applyFont="1" applyAlignment="1">
      <alignment horizontal="center" vertical="center"/>
    </xf>
    <xf numFmtId="1" fontId="39" fillId="18" borderId="11" xfId="1" applyNumberFormat="1" applyFont="1" applyFill="1" applyBorder="1" applyAlignment="1" applyProtection="1">
      <alignment horizontal="center" vertical="center"/>
      <protection hidden="1"/>
    </xf>
    <xf numFmtId="1" fontId="39" fillId="0" borderId="33" xfId="1" applyNumberFormat="1" applyFont="1" applyFill="1" applyBorder="1" applyAlignment="1" applyProtection="1">
      <alignment horizontal="center" vertical="center"/>
      <protection hidden="1"/>
    </xf>
    <xf numFmtId="1" fontId="39" fillId="0" borderId="35" xfId="1" applyNumberFormat="1" applyFont="1" applyFill="1" applyBorder="1" applyAlignment="1" applyProtection="1">
      <alignment horizontal="center" vertical="center"/>
      <protection hidden="1"/>
    </xf>
    <xf numFmtId="0" fontId="65" fillId="16" borderId="15" xfId="0" applyFont="1" applyFill="1" applyBorder="1" applyAlignment="1" applyProtection="1">
      <alignment horizontal="center"/>
      <protection hidden="1"/>
    </xf>
    <xf numFmtId="0" fontId="57" fillId="16" borderId="15" xfId="0" applyFont="1" applyFill="1" applyBorder="1" applyAlignment="1" applyProtection="1">
      <alignment vertical="center"/>
      <protection hidden="1"/>
    </xf>
    <xf numFmtId="1" fontId="57" fillId="16" borderId="22" xfId="0" applyNumberFormat="1" applyFont="1" applyFill="1" applyBorder="1" applyAlignment="1" applyProtection="1">
      <alignment horizontal="center" vertical="center"/>
      <protection hidden="1"/>
    </xf>
    <xf numFmtId="0" fontId="57" fillId="0" borderId="28" xfId="0" applyFont="1" applyBorder="1" applyProtection="1">
      <protection hidden="1"/>
    </xf>
    <xf numFmtId="0" fontId="58" fillId="0" borderId="48" xfId="1" applyFont="1" applyBorder="1" applyAlignment="1" applyProtection="1">
      <alignment horizontal="center" vertical="center" wrapText="1"/>
      <protection hidden="1"/>
    </xf>
    <xf numFmtId="1" fontId="58" fillId="0" borderId="11" xfId="1" applyNumberFormat="1" applyFont="1" applyBorder="1" applyAlignment="1" applyProtection="1">
      <alignment horizontal="center" vertical="center" wrapText="1"/>
      <protection hidden="1"/>
    </xf>
    <xf numFmtId="0" fontId="57" fillId="0" borderId="33" xfId="0" applyFont="1" applyBorder="1" applyProtection="1">
      <protection hidden="1"/>
    </xf>
    <xf numFmtId="0" fontId="58" fillId="0" borderId="34" xfId="1" applyFont="1" applyBorder="1" applyAlignment="1" applyProtection="1">
      <alignment horizontal="center" vertical="center" wrapText="1"/>
      <protection hidden="1"/>
    </xf>
    <xf numFmtId="1" fontId="58" fillId="0" borderId="33" xfId="1" applyNumberFormat="1" applyFont="1" applyBorder="1" applyAlignment="1" applyProtection="1">
      <alignment horizontal="center" vertical="center" wrapText="1"/>
      <protection hidden="1"/>
    </xf>
    <xf numFmtId="0" fontId="57" fillId="0" borderId="35" xfId="0" applyFont="1" applyBorder="1" applyProtection="1">
      <protection hidden="1"/>
    </xf>
    <xf numFmtId="0" fontId="58" fillId="0" borderId="36" xfId="1" applyFont="1" applyBorder="1" applyAlignment="1" applyProtection="1">
      <alignment horizontal="center" vertical="center" wrapText="1"/>
      <protection hidden="1"/>
    </xf>
    <xf numFmtId="1" fontId="58" fillId="0" borderId="35" xfId="1" applyNumberFormat="1" applyFont="1" applyBorder="1" applyAlignment="1" applyProtection="1">
      <alignment horizontal="center" vertical="center" wrapText="1"/>
      <protection hidden="1"/>
    </xf>
    <xf numFmtId="0" fontId="57" fillId="0" borderId="11" xfId="0" applyFont="1" applyBorder="1" applyProtection="1">
      <protection hidden="1"/>
    </xf>
    <xf numFmtId="0" fontId="58" fillId="0" borderId="19" xfId="1" applyFont="1" applyBorder="1" applyAlignment="1" applyProtection="1">
      <alignment horizontal="center" vertical="center" wrapText="1"/>
      <protection hidden="1"/>
    </xf>
    <xf numFmtId="0" fontId="57" fillId="0" borderId="45" xfId="0" applyFont="1" applyBorder="1" applyProtection="1">
      <protection hidden="1"/>
    </xf>
    <xf numFmtId="0" fontId="58" fillId="0" borderId="49" xfId="1" applyFont="1" applyBorder="1" applyAlignment="1" applyProtection="1">
      <alignment horizontal="center" vertical="center" wrapText="1"/>
      <protection hidden="1"/>
    </xf>
    <xf numFmtId="0" fontId="66" fillId="16" borderId="15" xfId="20" applyFont="1" applyFill="1" applyBorder="1" applyAlignment="1" applyProtection="1">
      <alignment horizontal="center" vertical="center"/>
      <protection hidden="1"/>
    </xf>
    <xf numFmtId="1" fontId="57" fillId="16" borderId="0" xfId="0" applyNumberFormat="1" applyFont="1" applyFill="1" applyAlignment="1" applyProtection="1">
      <alignment horizontal="center" vertical="center"/>
      <protection hidden="1"/>
    </xf>
    <xf numFmtId="0" fontId="59" fillId="17" borderId="28" xfId="0" applyFont="1" applyFill="1" applyBorder="1" applyProtection="1">
      <protection hidden="1"/>
    </xf>
    <xf numFmtId="0" fontId="57" fillId="0" borderId="48" xfId="0" applyFont="1" applyBorder="1" applyAlignment="1" applyProtection="1">
      <alignment horizontal="center" vertical="center"/>
      <protection hidden="1"/>
    </xf>
    <xf numFmtId="0" fontId="59" fillId="17" borderId="33" xfId="0" applyFont="1" applyFill="1" applyBorder="1" applyProtection="1">
      <protection hidden="1"/>
    </xf>
    <xf numFmtId="0" fontId="57" fillId="0" borderId="34" xfId="0" applyFont="1" applyBorder="1" applyAlignment="1" applyProtection="1">
      <alignment horizontal="center" vertical="center"/>
      <protection hidden="1"/>
    </xf>
    <xf numFmtId="0" fontId="59" fillId="17" borderId="45" xfId="0" applyFont="1" applyFill="1" applyBorder="1" applyProtection="1">
      <protection hidden="1"/>
    </xf>
    <xf numFmtId="0" fontId="57" fillId="0" borderId="49" xfId="0" applyFont="1" applyBorder="1" applyAlignment="1" applyProtection="1">
      <alignment horizontal="center" vertical="center"/>
      <protection hidden="1"/>
    </xf>
    <xf numFmtId="0" fontId="65" fillId="16" borderId="15" xfId="0" applyFont="1" applyFill="1" applyBorder="1" applyAlignment="1" applyProtection="1">
      <alignment horizontal="center" vertical="center"/>
      <protection hidden="1"/>
    </xf>
    <xf numFmtId="0" fontId="58" fillId="16" borderId="15" xfId="1" applyFont="1" applyFill="1" applyBorder="1" applyAlignment="1" applyProtection="1">
      <alignment horizontal="center" vertical="center"/>
      <protection hidden="1"/>
    </xf>
    <xf numFmtId="1" fontId="58" fillId="16" borderId="0" xfId="1" applyNumberFormat="1" applyFont="1" applyFill="1" applyBorder="1" applyAlignment="1" applyProtection="1">
      <alignment horizontal="center" vertical="center" wrapText="1"/>
      <protection hidden="1"/>
    </xf>
    <xf numFmtId="0" fontId="57" fillId="15" borderId="28" xfId="0" applyFont="1" applyFill="1" applyBorder="1" applyProtection="1">
      <protection hidden="1"/>
    </xf>
    <xf numFmtId="0" fontId="58" fillId="15" borderId="48" xfId="1" applyFont="1" applyFill="1" applyBorder="1" applyAlignment="1" applyProtection="1">
      <alignment horizontal="center" vertical="center"/>
      <protection hidden="1"/>
    </xf>
    <xf numFmtId="1" fontId="58" fillId="0" borderId="19" xfId="1" applyNumberFormat="1" applyFont="1" applyBorder="1" applyAlignment="1" applyProtection="1">
      <alignment horizontal="center" vertical="center" wrapText="1"/>
      <protection hidden="1"/>
    </xf>
    <xf numFmtId="0" fontId="57" fillId="15" borderId="33" xfId="0" applyFont="1" applyFill="1" applyBorder="1" applyAlignment="1" applyProtection="1">
      <alignment horizontal="left" wrapText="1"/>
      <protection hidden="1"/>
    </xf>
    <xf numFmtId="0" fontId="58" fillId="15" borderId="34" xfId="1" applyFont="1" applyFill="1" applyBorder="1" applyAlignment="1" applyProtection="1">
      <alignment horizontal="center" vertical="center"/>
      <protection hidden="1"/>
    </xf>
    <xf numFmtId="1" fontId="58" fillId="0" borderId="34" xfId="1" applyNumberFormat="1" applyFont="1" applyBorder="1" applyAlignment="1" applyProtection="1">
      <alignment horizontal="center" vertical="center" wrapText="1"/>
      <protection hidden="1"/>
    </xf>
    <xf numFmtId="0" fontId="57" fillId="0" borderId="45" xfId="0" applyFont="1" applyBorder="1" applyAlignment="1" applyProtection="1">
      <alignment wrapText="1"/>
      <protection hidden="1"/>
    </xf>
    <xf numFmtId="1" fontId="58" fillId="0" borderId="36" xfId="1" applyNumberFormat="1" applyFont="1" applyBorder="1" applyAlignment="1" applyProtection="1">
      <alignment horizontal="center" vertical="center" wrapText="1"/>
      <protection hidden="1"/>
    </xf>
    <xf numFmtId="0" fontId="57" fillId="15" borderId="17" xfId="0" applyFont="1" applyFill="1" applyBorder="1" applyProtection="1">
      <protection hidden="1"/>
    </xf>
    <xf numFmtId="0" fontId="57" fillId="15" borderId="42" xfId="0" applyFont="1" applyFill="1" applyBorder="1" applyAlignment="1" applyProtection="1">
      <alignment horizontal="left" wrapText="1"/>
      <protection hidden="1"/>
    </xf>
    <xf numFmtId="0" fontId="57" fillId="0" borderId="42" xfId="0" applyFont="1" applyBorder="1" applyProtection="1">
      <protection hidden="1"/>
    </xf>
    <xf numFmtId="0" fontId="57" fillId="0" borderId="43" xfId="0" applyFont="1" applyBorder="1" applyAlignment="1" applyProtection="1">
      <alignment wrapText="1"/>
      <protection hidden="1"/>
    </xf>
    <xf numFmtId="1" fontId="58" fillId="0" borderId="49" xfId="1" applyNumberFormat="1" applyFont="1" applyBorder="1" applyAlignment="1" applyProtection="1">
      <alignment horizontal="center" vertical="center" wrapText="1"/>
      <protection hidden="1"/>
    </xf>
    <xf numFmtId="1" fontId="57" fillId="16" borderId="15" xfId="0" applyNumberFormat="1" applyFont="1" applyFill="1" applyBorder="1" applyAlignment="1" applyProtection="1">
      <alignment horizontal="center" vertical="center"/>
      <protection hidden="1"/>
    </xf>
    <xf numFmtId="0" fontId="57" fillId="0" borderId="27" xfId="0" applyFont="1" applyBorder="1" applyProtection="1">
      <protection hidden="1"/>
    </xf>
    <xf numFmtId="2" fontId="57" fillId="0" borderId="26" xfId="1" applyNumberFormat="1" applyFont="1" applyBorder="1" applyAlignment="1" applyProtection="1">
      <alignment horizontal="center"/>
      <protection hidden="1"/>
    </xf>
    <xf numFmtId="1" fontId="58" fillId="15" borderId="48" xfId="1" applyNumberFormat="1" applyFont="1" applyFill="1" applyBorder="1" applyAlignment="1" applyProtection="1">
      <alignment horizontal="center" vertical="center" wrapText="1"/>
      <protection hidden="1"/>
    </xf>
    <xf numFmtId="2" fontId="57" fillId="0" borderId="39" xfId="1" applyNumberFormat="1" applyFont="1" applyBorder="1" applyAlignment="1" applyProtection="1">
      <alignment horizontal="center"/>
      <protection hidden="1"/>
    </xf>
    <xf numFmtId="1" fontId="58" fillId="15" borderId="34" xfId="1" applyNumberFormat="1" applyFont="1" applyFill="1" applyBorder="1" applyAlignment="1" applyProtection="1">
      <alignment horizontal="center" vertical="center" wrapText="1"/>
      <protection hidden="1"/>
    </xf>
    <xf numFmtId="0" fontId="57" fillId="0" borderId="43" xfId="0" applyFont="1" applyBorder="1" applyProtection="1">
      <protection hidden="1"/>
    </xf>
    <xf numFmtId="2" fontId="57" fillId="0" borderId="40" xfId="1" applyNumberFormat="1" applyFont="1" applyBorder="1" applyAlignment="1" applyProtection="1">
      <alignment horizontal="center"/>
      <protection hidden="1"/>
    </xf>
    <xf numFmtId="1" fontId="58" fillId="15" borderId="49" xfId="1" applyNumberFormat="1" applyFont="1" applyFill="1" applyBorder="1" applyAlignment="1" applyProtection="1">
      <alignment horizontal="center" vertical="center" wrapText="1"/>
      <protection hidden="1"/>
    </xf>
    <xf numFmtId="0" fontId="57" fillId="15" borderId="48" xfId="0" applyFont="1" applyFill="1" applyBorder="1" applyProtection="1">
      <protection hidden="1"/>
    </xf>
    <xf numFmtId="2" fontId="57" fillId="0" borderId="48" xfId="1" applyNumberFormat="1" applyFont="1" applyBorder="1" applyAlignment="1" applyProtection="1">
      <alignment horizontal="center"/>
      <protection hidden="1"/>
    </xf>
    <xf numFmtId="0" fontId="57" fillId="15" borderId="34" xfId="0" applyFont="1" applyFill="1" applyBorder="1" applyProtection="1">
      <protection hidden="1"/>
    </xf>
    <xf numFmtId="2" fontId="57" fillId="0" borderId="34" xfId="1" applyNumberFormat="1" applyFont="1" applyBorder="1" applyAlignment="1" applyProtection="1">
      <alignment horizontal="center"/>
      <protection hidden="1"/>
    </xf>
    <xf numFmtId="0" fontId="57" fillId="15" borderId="49" xfId="0" applyFont="1" applyFill="1" applyBorder="1" applyProtection="1">
      <protection hidden="1"/>
    </xf>
    <xf numFmtId="2" fontId="57" fillId="0" borderId="49" xfId="1" applyNumberFormat="1" applyFont="1" applyBorder="1" applyAlignment="1" applyProtection="1">
      <alignment horizontal="center"/>
      <protection hidden="1"/>
    </xf>
    <xf numFmtId="1" fontId="58" fillId="0" borderId="45" xfId="1" applyNumberFormat="1" applyFont="1" applyBorder="1" applyAlignment="1" applyProtection="1">
      <alignment horizontal="center" vertical="center" wrapText="1"/>
      <protection hidden="1"/>
    </xf>
    <xf numFmtId="0" fontId="58" fillId="16" borderId="15" xfId="20" applyFont="1" applyFill="1" applyBorder="1" applyAlignment="1" applyProtection="1">
      <alignment horizontal="center" vertical="center"/>
      <protection hidden="1"/>
    </xf>
    <xf numFmtId="0" fontId="57" fillId="0" borderId="55" xfId="0" applyFont="1" applyBorder="1" applyAlignment="1" applyProtection="1">
      <alignment vertical="center"/>
      <protection hidden="1"/>
    </xf>
    <xf numFmtId="2" fontId="57" fillId="0" borderId="48" xfId="0" applyNumberFormat="1" applyFont="1" applyBorder="1" applyAlignment="1" applyProtection="1">
      <alignment horizontal="center" vertical="center"/>
      <protection hidden="1"/>
    </xf>
    <xf numFmtId="1" fontId="58" fillId="0" borderId="48" xfId="1" applyNumberFormat="1" applyFont="1" applyBorder="1" applyAlignment="1" applyProtection="1">
      <alignment horizontal="center" vertical="center" wrapText="1"/>
      <protection hidden="1"/>
    </xf>
    <xf numFmtId="0" fontId="57" fillId="0" borderId="51" xfId="0" applyFont="1" applyBorder="1" applyAlignment="1" applyProtection="1">
      <alignment vertical="center"/>
      <protection hidden="1"/>
    </xf>
    <xf numFmtId="2" fontId="57" fillId="0" borderId="34" xfId="0" applyNumberFormat="1" applyFont="1" applyBorder="1" applyAlignment="1" applyProtection="1">
      <alignment horizontal="center" vertical="center"/>
      <protection hidden="1"/>
    </xf>
    <xf numFmtId="0" fontId="57" fillId="0" borderId="52" xfId="0" applyFont="1" applyBorder="1" applyAlignment="1" applyProtection="1">
      <alignment vertical="center"/>
      <protection hidden="1"/>
    </xf>
    <xf numFmtId="2" fontId="57" fillId="0" borderId="49" xfId="0" applyNumberFormat="1" applyFont="1" applyBorder="1" applyAlignment="1" applyProtection="1">
      <alignment horizontal="center" vertical="center"/>
      <protection hidden="1"/>
    </xf>
    <xf numFmtId="0" fontId="57" fillId="0" borderId="50" xfId="0" applyFont="1" applyBorder="1" applyAlignment="1" applyProtection="1">
      <alignment vertical="center"/>
      <protection hidden="1"/>
    </xf>
    <xf numFmtId="2" fontId="57" fillId="0" borderId="19" xfId="0" applyNumberFormat="1" applyFont="1" applyBorder="1" applyAlignment="1" applyProtection="1">
      <alignment horizontal="center" vertical="center"/>
      <protection hidden="1"/>
    </xf>
    <xf numFmtId="0" fontId="57" fillId="0" borderId="53" xfId="0" applyFont="1" applyBorder="1" applyAlignment="1" applyProtection="1">
      <alignment vertical="center"/>
      <protection hidden="1"/>
    </xf>
    <xf numFmtId="0" fontId="64" fillId="16" borderId="15" xfId="0" applyFont="1" applyFill="1" applyBorder="1" applyAlignment="1" applyProtection="1">
      <alignment vertical="center"/>
      <protection hidden="1"/>
    </xf>
    <xf numFmtId="1" fontId="64" fillId="16" borderId="15" xfId="0" applyNumberFormat="1" applyFont="1" applyFill="1" applyBorder="1" applyAlignment="1" applyProtection="1">
      <alignment horizontal="center" vertical="center"/>
      <protection hidden="1"/>
    </xf>
    <xf numFmtId="0" fontId="57" fillId="0" borderId="27" xfId="0" applyFont="1" applyBorder="1" applyAlignment="1" applyProtection="1">
      <alignment vertical="center"/>
      <protection hidden="1"/>
    </xf>
    <xf numFmtId="0" fontId="57" fillId="0" borderId="42" xfId="0" applyFont="1" applyBorder="1" applyAlignment="1" applyProtection="1">
      <alignment vertical="center"/>
      <protection hidden="1"/>
    </xf>
    <xf numFmtId="0" fontId="58" fillId="15" borderId="41" xfId="0" applyFont="1" applyFill="1" applyBorder="1" applyProtection="1">
      <protection hidden="1"/>
    </xf>
    <xf numFmtId="0" fontId="57" fillId="0" borderId="17" xfId="0" applyFont="1" applyBorder="1" applyAlignment="1" applyProtection="1">
      <alignment vertical="center"/>
      <protection hidden="1"/>
    </xf>
    <xf numFmtId="0" fontId="57" fillId="0" borderId="43" xfId="0" applyFont="1" applyBorder="1" applyAlignment="1" applyProtection="1">
      <alignment vertical="center"/>
      <protection hidden="1"/>
    </xf>
    <xf numFmtId="0" fontId="58" fillId="15" borderId="43" xfId="0" applyFont="1" applyFill="1" applyBorder="1" applyProtection="1">
      <protection hidden="1"/>
    </xf>
    <xf numFmtId="0" fontId="57" fillId="15" borderId="42" xfId="0" applyFont="1" applyFill="1" applyBorder="1" applyProtection="1">
      <protection hidden="1"/>
    </xf>
    <xf numFmtId="2" fontId="57" fillId="0" borderId="28" xfId="0" applyNumberFormat="1" applyFont="1" applyBorder="1" applyAlignment="1" applyProtection="1">
      <alignment horizontal="center" vertical="center"/>
      <protection hidden="1"/>
    </xf>
    <xf numFmtId="1" fontId="58" fillId="0" borderId="28" xfId="1" applyNumberFormat="1" applyFont="1" applyBorder="1" applyAlignment="1" applyProtection="1">
      <alignment horizontal="center" vertical="center" wrapText="1"/>
      <protection hidden="1"/>
    </xf>
    <xf numFmtId="0" fontId="57" fillId="15" borderId="33" xfId="0" applyFont="1" applyFill="1" applyBorder="1" applyProtection="1">
      <protection hidden="1"/>
    </xf>
    <xf numFmtId="2" fontId="57" fillId="0" borderId="33" xfId="0" applyNumberFormat="1" applyFont="1" applyBorder="1" applyAlignment="1" applyProtection="1">
      <alignment horizontal="center" vertical="center"/>
      <protection hidden="1"/>
    </xf>
    <xf numFmtId="0" fontId="57" fillId="15" borderId="35" xfId="0" applyFont="1" applyFill="1" applyBorder="1" applyProtection="1">
      <protection hidden="1"/>
    </xf>
    <xf numFmtId="2" fontId="57" fillId="0" borderId="35" xfId="0" applyNumberFormat="1" applyFont="1" applyBorder="1" applyAlignment="1" applyProtection="1">
      <alignment horizontal="center" vertical="center"/>
      <protection hidden="1"/>
    </xf>
    <xf numFmtId="0" fontId="57" fillId="15" borderId="45" xfId="0" applyFont="1" applyFill="1" applyBorder="1" applyProtection="1">
      <protection hidden="1"/>
    </xf>
    <xf numFmtId="1" fontId="57" fillId="16" borderId="15" xfId="1" applyNumberFormat="1" applyFont="1" applyFill="1" applyBorder="1" applyAlignment="1" applyProtection="1">
      <alignment horizontal="center" vertical="center"/>
      <protection hidden="1"/>
    </xf>
    <xf numFmtId="0" fontId="58" fillId="0" borderId="28" xfId="1" applyFont="1" applyBorder="1" applyAlignment="1" applyProtection="1">
      <alignment horizontal="center" vertical="center" wrapText="1"/>
      <protection hidden="1"/>
    </xf>
    <xf numFmtId="0" fontId="58" fillId="0" borderId="33" xfId="1" applyFont="1" applyBorder="1" applyAlignment="1" applyProtection="1">
      <alignment horizontal="center" vertical="center" wrapText="1"/>
      <protection hidden="1"/>
    </xf>
    <xf numFmtId="0" fontId="58" fillId="0" borderId="35" xfId="1" applyFont="1" applyBorder="1" applyAlignment="1" applyProtection="1">
      <alignment horizontal="center" vertical="center" wrapText="1"/>
      <protection hidden="1"/>
    </xf>
    <xf numFmtId="0" fontId="58" fillId="0" borderId="45" xfId="1" applyFont="1" applyBorder="1" applyAlignment="1" applyProtection="1">
      <alignment horizontal="center" vertical="center" wrapText="1"/>
      <protection hidden="1"/>
    </xf>
    <xf numFmtId="0" fontId="58" fillId="16" borderId="22" xfId="20" applyFont="1" applyFill="1" applyBorder="1" applyAlignment="1" applyProtection="1">
      <alignment horizontal="center" vertical="center"/>
      <protection hidden="1"/>
    </xf>
    <xf numFmtId="0" fontId="58" fillId="0" borderId="37" xfId="1" applyFont="1" applyBorder="1" applyAlignment="1" applyProtection="1">
      <alignment horizontal="center" vertical="center" wrapText="1"/>
      <protection hidden="1"/>
    </xf>
    <xf numFmtId="0" fontId="58" fillId="0" borderId="38" xfId="1" applyFont="1" applyBorder="1" applyAlignment="1" applyProtection="1">
      <alignment horizontal="center" vertical="center" wrapText="1"/>
      <protection hidden="1"/>
    </xf>
    <xf numFmtId="0" fontId="57" fillId="15" borderId="27" xfId="0" applyFont="1" applyFill="1" applyBorder="1" applyProtection="1">
      <protection hidden="1"/>
    </xf>
    <xf numFmtId="167" fontId="58" fillId="0" borderId="48" xfId="1" applyNumberFormat="1" applyFont="1" applyBorder="1" applyAlignment="1" applyProtection="1">
      <alignment horizontal="center" vertical="center" wrapText="1"/>
      <protection hidden="1"/>
    </xf>
    <xf numFmtId="0" fontId="57" fillId="15" borderId="43" xfId="0" applyFont="1" applyFill="1" applyBorder="1" applyProtection="1">
      <protection hidden="1"/>
    </xf>
    <xf numFmtId="167" fontId="58" fillId="0" borderId="49" xfId="1" applyNumberFormat="1" applyFont="1" applyBorder="1" applyAlignment="1" applyProtection="1">
      <alignment horizontal="center" vertical="center" wrapText="1"/>
      <protection hidden="1"/>
    </xf>
    <xf numFmtId="0" fontId="58" fillId="0" borderId="11" xfId="0" applyFont="1" applyBorder="1" applyProtection="1">
      <protection hidden="1"/>
    </xf>
    <xf numFmtId="0" fontId="58" fillId="0" borderId="11" xfId="1" applyFont="1" applyBorder="1" applyAlignment="1" applyProtection="1">
      <alignment horizontal="center" vertical="top" wrapText="1"/>
      <protection hidden="1"/>
    </xf>
    <xf numFmtId="167" fontId="58" fillId="0" borderId="11" xfId="1" applyNumberFormat="1" applyFont="1" applyBorder="1" applyAlignment="1" applyProtection="1">
      <alignment horizontal="center" vertical="center" wrapText="1"/>
      <protection hidden="1"/>
    </xf>
    <xf numFmtId="0" fontId="58" fillId="0" borderId="35" xfId="0" applyFont="1" applyBorder="1" applyProtection="1">
      <protection hidden="1"/>
    </xf>
    <xf numFmtId="0" fontId="58" fillId="0" borderId="35" xfId="1" applyFont="1" applyBorder="1" applyAlignment="1" applyProtection="1">
      <alignment horizontal="center" vertical="top" wrapText="1"/>
      <protection hidden="1"/>
    </xf>
    <xf numFmtId="167" fontId="58" fillId="0" borderId="35" xfId="1" applyNumberFormat="1" applyFont="1" applyBorder="1" applyAlignment="1" applyProtection="1">
      <alignment horizontal="center" vertical="center" wrapText="1"/>
      <protection hidden="1"/>
    </xf>
    <xf numFmtId="0" fontId="58" fillId="0" borderId="44" xfId="0" applyFont="1" applyBorder="1" applyProtection="1">
      <protection hidden="1"/>
    </xf>
    <xf numFmtId="0" fontId="58" fillId="0" borderId="44" xfId="1" applyFont="1" applyBorder="1" applyAlignment="1" applyProtection="1">
      <alignment horizontal="center" vertical="top" wrapText="1"/>
      <protection hidden="1"/>
    </xf>
    <xf numFmtId="167" fontId="58" fillId="0" borderId="44" xfId="1" applyNumberFormat="1" applyFont="1" applyBorder="1" applyAlignment="1" applyProtection="1">
      <alignment horizontal="center" vertical="center" wrapText="1"/>
      <protection hidden="1"/>
    </xf>
    <xf numFmtId="0" fontId="58" fillId="0" borderId="45" xfId="0" applyFont="1" applyBorder="1" applyProtection="1">
      <protection hidden="1"/>
    </xf>
    <xf numFmtId="0" fontId="58" fillId="0" borderId="45" xfId="1" applyFont="1" applyBorder="1" applyAlignment="1" applyProtection="1">
      <alignment horizontal="center" vertical="top" wrapText="1"/>
      <protection hidden="1"/>
    </xf>
    <xf numFmtId="167" fontId="58" fillId="0" borderId="45" xfId="1" applyNumberFormat="1" applyFont="1" applyBorder="1" applyAlignment="1" applyProtection="1">
      <alignment horizontal="center" vertical="center" wrapText="1"/>
      <protection hidden="1"/>
    </xf>
    <xf numFmtId="0" fontId="25" fillId="0" borderId="44" xfId="0" applyFont="1" applyBorder="1" applyProtection="1">
      <protection hidden="1"/>
    </xf>
    <xf numFmtId="1" fontId="39" fillId="0" borderId="44" xfId="0" applyNumberFormat="1" applyFont="1" applyBorder="1" applyAlignment="1" applyProtection="1">
      <alignment horizontal="center" vertical="center"/>
      <protection hidden="1"/>
    </xf>
    <xf numFmtId="0" fontId="26" fillId="0" borderId="44" xfId="0" applyFont="1" applyBorder="1" applyProtection="1">
      <protection hidden="1"/>
    </xf>
    <xf numFmtId="2" fontId="26" fillId="0" borderId="44" xfId="0" applyNumberFormat="1" applyFont="1" applyBorder="1" applyProtection="1">
      <protection hidden="1"/>
    </xf>
    <xf numFmtId="1" fontId="39" fillId="0" borderId="0" xfId="0" applyNumberFormat="1" applyFont="1" applyAlignment="1" applyProtection="1">
      <alignment horizontal="center" vertical="center"/>
      <protection hidden="1"/>
    </xf>
    <xf numFmtId="0" fontId="34" fillId="0" borderId="19" xfId="0" applyFont="1" applyBorder="1" applyAlignment="1" applyProtection="1">
      <alignment horizontal="left" vertical="center"/>
      <protection hidden="1"/>
    </xf>
    <xf numFmtId="0" fontId="34" fillId="0" borderId="34" xfId="0" applyFont="1" applyBorder="1" applyAlignment="1" applyProtection="1">
      <alignment horizontal="left" vertical="center"/>
      <protection hidden="1"/>
    </xf>
    <xf numFmtId="0" fontId="34" fillId="0" borderId="36" xfId="0" applyFont="1" applyBorder="1" applyAlignment="1" applyProtection="1">
      <alignment horizontal="left" vertical="center"/>
      <protection hidden="1"/>
    </xf>
    <xf numFmtId="0" fontId="49" fillId="15" borderId="34" xfId="0" applyFont="1" applyFill="1" applyBorder="1" applyAlignment="1">
      <alignment horizontal="center"/>
    </xf>
    <xf numFmtId="0" fontId="47" fillId="15" borderId="34" xfId="0" applyFont="1" applyFill="1" applyBorder="1" applyAlignment="1">
      <alignment vertical="center"/>
    </xf>
    <xf numFmtId="0" fontId="57" fillId="15" borderId="42" xfId="0" applyFont="1" applyFill="1" applyBorder="1" applyAlignment="1" applyProtection="1">
      <alignment horizontal="left"/>
      <protection hidden="1"/>
    </xf>
    <xf numFmtId="0" fontId="60" fillId="16" borderId="30" xfId="0" applyFont="1" applyFill="1" applyBorder="1"/>
    <xf numFmtId="0" fontId="62" fillId="15" borderId="33" xfId="0" applyFont="1" applyFill="1" applyBorder="1" applyAlignment="1">
      <alignment vertical="center"/>
    </xf>
    <xf numFmtId="0" fontId="60" fillId="14" borderId="33" xfId="1" applyFont="1" applyFill="1" applyBorder="1" applyAlignment="1" applyProtection="1">
      <alignment horizontal="center" vertical="center"/>
      <protection hidden="1"/>
    </xf>
    <xf numFmtId="0" fontId="60" fillId="14" borderId="35" xfId="1" applyFont="1" applyFill="1" applyBorder="1" applyAlignment="1" applyProtection="1">
      <alignment horizontal="center" vertical="center"/>
      <protection hidden="1"/>
    </xf>
    <xf numFmtId="0" fontId="57" fillId="19" borderId="45" xfId="0" applyFont="1" applyFill="1" applyBorder="1" applyProtection="1">
      <protection hidden="1"/>
    </xf>
    <xf numFmtId="0" fontId="58" fillId="19" borderId="49" xfId="1" applyFont="1" applyFill="1" applyBorder="1" applyAlignment="1" applyProtection="1">
      <alignment horizontal="center" vertical="center" wrapText="1"/>
      <protection hidden="1"/>
    </xf>
    <xf numFmtId="1" fontId="58" fillId="19" borderId="34" xfId="1" applyNumberFormat="1" applyFont="1" applyFill="1" applyBorder="1" applyAlignment="1" applyProtection="1">
      <alignment horizontal="center" vertical="center" wrapText="1"/>
      <protection hidden="1"/>
    </xf>
    <xf numFmtId="0" fontId="39" fillId="19" borderId="33" xfId="1" applyFont="1" applyFill="1" applyBorder="1" applyAlignment="1" applyProtection="1">
      <alignment horizontal="center" vertical="center"/>
      <protection locked="0" hidden="1"/>
    </xf>
    <xf numFmtId="2" fontId="39" fillId="19" borderId="33" xfId="1" applyNumberFormat="1" applyFont="1" applyFill="1" applyBorder="1" applyAlignment="1" applyProtection="1">
      <alignment horizontal="center" vertical="center"/>
      <protection hidden="1"/>
    </xf>
    <xf numFmtId="0" fontId="69" fillId="19" borderId="0" xfId="52" applyFont="1" applyFill="1"/>
    <xf numFmtId="0" fontId="57" fillId="19" borderId="42" xfId="0" applyFont="1" applyFill="1" applyBorder="1" applyProtection="1">
      <protection hidden="1"/>
    </xf>
    <xf numFmtId="0" fontId="58" fillId="19" borderId="34" xfId="1" applyFont="1" applyFill="1" applyBorder="1" applyAlignment="1" applyProtection="1">
      <alignment horizontal="center" vertical="center" wrapText="1"/>
      <protection hidden="1"/>
    </xf>
    <xf numFmtId="1" fontId="39" fillId="19" borderId="33" xfId="1" applyNumberFormat="1" applyFont="1" applyFill="1" applyBorder="1" applyAlignment="1" applyProtection="1">
      <alignment horizontal="center" vertical="center"/>
      <protection locked="0" hidden="1"/>
    </xf>
    <xf numFmtId="0" fontId="57" fillId="19" borderId="33" xfId="0" applyFont="1" applyFill="1" applyBorder="1" applyProtection="1">
      <protection hidden="1"/>
    </xf>
    <xf numFmtId="1" fontId="58" fillId="19" borderId="33" xfId="1" applyNumberFormat="1" applyFont="1" applyFill="1" applyBorder="1" applyAlignment="1" applyProtection="1">
      <alignment horizontal="center" vertical="center" wrapText="1"/>
      <protection hidden="1"/>
    </xf>
    <xf numFmtId="0" fontId="39" fillId="19" borderId="11" xfId="1" applyFont="1" applyFill="1" applyBorder="1" applyAlignment="1" applyProtection="1">
      <alignment horizontal="center" vertical="center"/>
      <protection locked="0" hidden="1"/>
    </xf>
    <xf numFmtId="2" fontId="39" fillId="19" borderId="42" xfId="1" applyNumberFormat="1" applyFont="1" applyFill="1" applyBorder="1" applyAlignment="1" applyProtection="1">
      <alignment horizontal="center" vertical="center"/>
      <protection hidden="1"/>
    </xf>
    <xf numFmtId="0" fontId="57" fillId="19" borderId="51" xfId="0" applyFont="1" applyFill="1" applyBorder="1" applyAlignment="1" applyProtection="1">
      <alignment vertical="center"/>
      <protection hidden="1"/>
    </xf>
    <xf numFmtId="2" fontId="57" fillId="19" borderId="34" xfId="0" applyNumberFormat="1" applyFont="1" applyFill="1" applyBorder="1" applyAlignment="1" applyProtection="1">
      <alignment horizontal="center" vertical="center"/>
      <protection hidden="1"/>
    </xf>
    <xf numFmtId="0" fontId="57" fillId="19" borderId="11" xfId="0" applyFont="1" applyFill="1" applyBorder="1" applyProtection="1">
      <protection hidden="1"/>
    </xf>
    <xf numFmtId="2" fontId="57" fillId="19" borderId="11" xfId="0" applyNumberFormat="1" applyFont="1" applyFill="1" applyBorder="1" applyAlignment="1" applyProtection="1">
      <alignment horizontal="center" vertical="center"/>
      <protection hidden="1"/>
    </xf>
    <xf numFmtId="1" fontId="58" fillId="19" borderId="11" xfId="1" applyNumberFormat="1" applyFont="1" applyFill="1" applyBorder="1" applyAlignment="1" applyProtection="1">
      <alignment horizontal="center" vertical="center" wrapText="1"/>
      <protection hidden="1"/>
    </xf>
    <xf numFmtId="2" fontId="39" fillId="19" borderId="11" xfId="1" applyNumberFormat="1" applyFont="1" applyFill="1" applyBorder="1" applyAlignment="1" applyProtection="1">
      <alignment horizontal="center" vertical="center"/>
      <protection hidden="1"/>
    </xf>
    <xf numFmtId="2" fontId="57" fillId="19" borderId="33" xfId="0" applyNumberFormat="1" applyFont="1" applyFill="1" applyBorder="1" applyAlignment="1" applyProtection="1">
      <alignment horizontal="center" vertical="center"/>
      <protection hidden="1"/>
    </xf>
    <xf numFmtId="2" fontId="57" fillId="19" borderId="45" xfId="0" applyNumberFormat="1" applyFont="1" applyFill="1" applyBorder="1" applyAlignment="1" applyProtection="1">
      <alignment horizontal="center" vertical="center"/>
      <protection hidden="1"/>
    </xf>
    <xf numFmtId="1" fontId="58" fillId="19" borderId="45" xfId="1" applyNumberFormat="1" applyFont="1" applyFill="1" applyBorder="1" applyAlignment="1" applyProtection="1">
      <alignment horizontal="center" vertical="center" wrapText="1"/>
      <protection hidden="1"/>
    </xf>
    <xf numFmtId="0" fontId="39" fillId="19" borderId="45" xfId="1" applyFont="1" applyFill="1" applyBorder="1" applyAlignment="1" applyProtection="1">
      <alignment horizontal="center" vertical="center"/>
      <protection locked="0" hidden="1"/>
    </xf>
    <xf numFmtId="2" fontId="39" fillId="19" borderId="45" xfId="1" applyNumberFormat="1" applyFont="1" applyFill="1" applyBorder="1" applyAlignment="1" applyProtection="1">
      <alignment horizontal="center" vertical="center"/>
      <protection hidden="1"/>
    </xf>
    <xf numFmtId="0" fontId="58" fillId="19" borderId="11" xfId="1" applyFont="1" applyFill="1" applyBorder="1" applyAlignment="1" applyProtection="1">
      <alignment horizontal="center" vertical="center" wrapText="1"/>
      <protection hidden="1"/>
    </xf>
    <xf numFmtId="0" fontId="58" fillId="19" borderId="33" xfId="1" applyFont="1" applyFill="1" applyBorder="1" applyAlignment="1" applyProtection="1">
      <alignment horizontal="center" vertical="center" wrapText="1"/>
      <protection hidden="1"/>
    </xf>
    <xf numFmtId="0" fontId="58" fillId="19" borderId="45" xfId="1" applyFont="1" applyFill="1" applyBorder="1" applyAlignment="1" applyProtection="1">
      <alignment horizontal="center" vertical="center" wrapText="1"/>
      <protection hidden="1"/>
    </xf>
    <xf numFmtId="0" fontId="58" fillId="19" borderId="20" xfId="1" applyFont="1" applyFill="1" applyBorder="1" applyAlignment="1" applyProtection="1">
      <alignment horizontal="center" vertical="center" wrapText="1"/>
      <protection hidden="1"/>
    </xf>
    <xf numFmtId="0" fontId="39" fillId="19" borderId="11" xfId="1" applyFont="1" applyFill="1" applyBorder="1" applyAlignment="1" applyProtection="1">
      <alignment horizontal="center" vertical="center"/>
      <protection hidden="1"/>
    </xf>
    <xf numFmtId="0" fontId="66" fillId="16" borderId="22" xfId="20" applyFont="1" applyFill="1" applyBorder="1" applyAlignment="1" applyProtection="1">
      <alignment horizontal="center" vertical="center"/>
      <protection hidden="1"/>
    </xf>
    <xf numFmtId="1" fontId="25" fillId="19" borderId="19" xfId="1" applyNumberFormat="1" applyFont="1" applyFill="1" applyBorder="1" applyAlignment="1" applyProtection="1">
      <alignment horizontal="center" vertical="center"/>
      <protection hidden="1"/>
    </xf>
    <xf numFmtId="1" fontId="25" fillId="19" borderId="11" xfId="1" applyNumberFormat="1" applyFont="1" applyFill="1" applyBorder="1" applyAlignment="1" applyProtection="1">
      <alignment horizontal="center" vertical="center"/>
      <protection hidden="1"/>
    </xf>
    <xf numFmtId="1" fontId="25" fillId="19" borderId="34" xfId="1" applyNumberFormat="1" applyFont="1" applyFill="1" applyBorder="1" applyAlignment="1" applyProtection="1">
      <alignment horizontal="center" vertical="center"/>
      <protection hidden="1"/>
    </xf>
    <xf numFmtId="1" fontId="25" fillId="19" borderId="33" xfId="1" applyNumberFormat="1" applyFont="1" applyFill="1" applyBorder="1" applyAlignment="1" applyProtection="1">
      <alignment horizontal="center" vertical="center"/>
      <protection hidden="1"/>
    </xf>
    <xf numFmtId="1" fontId="25" fillId="19" borderId="36" xfId="1" applyNumberFormat="1" applyFont="1" applyFill="1" applyBorder="1" applyAlignment="1" applyProtection="1">
      <alignment horizontal="center" vertical="center"/>
      <protection hidden="1"/>
    </xf>
    <xf numFmtId="1" fontId="25" fillId="19" borderId="35" xfId="1" applyNumberFormat="1" applyFont="1" applyFill="1" applyBorder="1" applyAlignment="1" applyProtection="1">
      <alignment horizontal="center" vertical="center"/>
      <protection hidden="1"/>
    </xf>
    <xf numFmtId="0" fontId="43" fillId="0" borderId="18" xfId="1" applyFont="1" applyFill="1" applyBorder="1" applyAlignment="1" applyProtection="1">
      <alignment horizontal="right" vertical="top"/>
      <protection hidden="1"/>
    </xf>
    <xf numFmtId="0" fontId="43" fillId="0" borderId="0" xfId="1" applyFont="1" applyFill="1" applyBorder="1" applyAlignment="1" applyProtection="1">
      <alignment horizontal="right"/>
      <protection hidden="1"/>
    </xf>
    <xf numFmtId="168" fontId="52" fillId="0" borderId="14" xfId="88" applyNumberFormat="1" applyFont="1" applyFill="1" applyBorder="1" applyAlignment="1" applyProtection="1">
      <alignment horizontal="center"/>
      <protection hidden="1"/>
    </xf>
    <xf numFmtId="168" fontId="52" fillId="0" borderId="15" xfId="88" applyNumberFormat="1" applyFont="1" applyFill="1" applyBorder="1" applyAlignment="1" applyProtection="1">
      <alignment horizontal="center"/>
      <protection hidden="1"/>
    </xf>
    <xf numFmtId="168" fontId="52" fillId="0" borderId="16" xfId="88" applyNumberFormat="1" applyFont="1" applyFill="1" applyBorder="1" applyAlignment="1" applyProtection="1">
      <alignment horizontal="center"/>
      <protection hidden="1"/>
    </xf>
    <xf numFmtId="0" fontId="26" fillId="0" borderId="36" xfId="1" applyFont="1" applyFill="1" applyBorder="1" applyAlignment="1" applyProtection="1">
      <alignment horizontal="center" vertical="center"/>
      <protection hidden="1"/>
    </xf>
    <xf numFmtId="0" fontId="26" fillId="0" borderId="41" xfId="1" applyFont="1" applyFill="1" applyBorder="1" applyAlignment="1" applyProtection="1">
      <alignment horizontal="center" vertical="center"/>
      <protection hidden="1"/>
    </xf>
    <xf numFmtId="168" fontId="27" fillId="19" borderId="14" xfId="1" applyNumberFormat="1" applyFont="1" applyFill="1" applyBorder="1" applyAlignment="1" applyProtection="1">
      <alignment horizontal="center" vertical="top"/>
      <protection hidden="1"/>
    </xf>
    <xf numFmtId="168" fontId="27" fillId="19" borderId="15" xfId="1" applyNumberFormat="1" applyFont="1" applyFill="1" applyBorder="1" applyAlignment="1" applyProtection="1">
      <alignment horizontal="center" vertical="top"/>
      <protection hidden="1"/>
    </xf>
    <xf numFmtId="168" fontId="27" fillId="19" borderId="16" xfId="1" applyNumberFormat="1" applyFont="1" applyFill="1" applyBorder="1" applyAlignment="1" applyProtection="1">
      <alignment horizontal="center" vertical="top"/>
      <protection hidden="1"/>
    </xf>
    <xf numFmtId="9" fontId="52" fillId="0" borderId="29" xfId="88" applyNumberFormat="1" applyFont="1" applyFill="1" applyBorder="1" applyAlignment="1" applyProtection="1">
      <alignment horizontal="center"/>
      <protection hidden="1"/>
    </xf>
    <xf numFmtId="9" fontId="52" fillId="0" borderId="30" xfId="88" applyNumberFormat="1" applyFont="1" applyFill="1" applyBorder="1" applyAlignment="1" applyProtection="1">
      <alignment horizontal="center"/>
      <protection hidden="1"/>
    </xf>
    <xf numFmtId="9" fontId="52" fillId="0" borderId="25" xfId="88" applyNumberFormat="1" applyFont="1" applyFill="1" applyBorder="1" applyAlignment="1" applyProtection="1">
      <alignment horizontal="center"/>
      <protection hidden="1"/>
    </xf>
    <xf numFmtId="0" fontId="41" fillId="13" borderId="14" xfId="1" applyFont="1" applyFill="1" applyBorder="1" applyAlignment="1" applyProtection="1">
      <alignment horizontal="center" vertical="center" wrapText="1"/>
      <protection hidden="1"/>
    </xf>
    <xf numFmtId="0" fontId="41" fillId="13" borderId="15" xfId="1" applyFont="1" applyFill="1" applyBorder="1" applyAlignment="1" applyProtection="1">
      <alignment horizontal="center" vertical="center" wrapText="1"/>
      <protection hidden="1"/>
    </xf>
    <xf numFmtId="0" fontId="41" fillId="13" borderId="16" xfId="1" applyFont="1" applyFill="1" applyBorder="1" applyAlignment="1" applyProtection="1">
      <alignment horizontal="center" vertical="center" wrapText="1"/>
      <protection hidden="1"/>
    </xf>
    <xf numFmtId="168" fontId="27" fillId="0" borderId="21" xfId="1" applyNumberFormat="1" applyFont="1" applyFill="1" applyBorder="1" applyAlignment="1" applyProtection="1">
      <alignment horizontal="center" vertical="top"/>
      <protection hidden="1"/>
    </xf>
    <xf numFmtId="168" fontId="27" fillId="0" borderId="22" xfId="1" applyNumberFormat="1" applyFont="1" applyFill="1" applyBorder="1" applyAlignment="1" applyProtection="1">
      <alignment horizontal="center" vertical="top"/>
      <protection hidden="1"/>
    </xf>
    <xf numFmtId="168" fontId="27" fillId="0" borderId="0" xfId="1" applyNumberFormat="1" applyFont="1" applyFill="1" applyBorder="1" applyAlignment="1" applyProtection="1">
      <alignment horizontal="center" vertical="top"/>
      <protection hidden="1"/>
    </xf>
    <xf numFmtId="168" fontId="27" fillId="0" borderId="18" xfId="1" applyNumberFormat="1" applyFont="1" applyFill="1" applyBorder="1" applyAlignment="1" applyProtection="1">
      <alignment horizontal="center" vertical="top"/>
      <protection hidden="1"/>
    </xf>
    <xf numFmtId="0" fontId="26" fillId="0" borderId="19" xfId="1" applyFont="1" applyFill="1" applyBorder="1" applyAlignment="1" applyProtection="1">
      <alignment horizontal="center" vertical="center"/>
      <protection hidden="1"/>
    </xf>
    <xf numFmtId="0" fontId="26" fillId="0" borderId="17" xfId="1" applyFont="1" applyFill="1" applyBorder="1" applyAlignment="1" applyProtection="1">
      <alignment horizontal="center" vertical="center"/>
      <protection hidden="1"/>
    </xf>
    <xf numFmtId="0" fontId="26" fillId="0" borderId="34" xfId="1" applyFont="1" applyFill="1" applyBorder="1" applyAlignment="1" applyProtection="1">
      <alignment horizontal="center" vertical="center"/>
      <protection hidden="1"/>
    </xf>
    <xf numFmtId="0" fontId="26" fillId="0" borderId="42" xfId="1" applyFont="1" applyFill="1" applyBorder="1" applyAlignment="1" applyProtection="1">
      <alignment horizontal="center" vertical="center"/>
      <protection hidden="1"/>
    </xf>
    <xf numFmtId="0" fontId="26" fillId="19" borderId="19" xfId="1" applyFont="1" applyFill="1" applyBorder="1" applyAlignment="1" applyProtection="1">
      <alignment horizontal="center" vertical="center"/>
      <protection hidden="1"/>
    </xf>
    <xf numFmtId="0" fontId="26" fillId="19" borderId="46" xfId="1" applyFont="1" applyFill="1" applyBorder="1" applyAlignment="1" applyProtection="1">
      <alignment horizontal="center" vertical="center"/>
      <protection hidden="1"/>
    </xf>
    <xf numFmtId="0" fontId="26" fillId="19" borderId="34" xfId="1" applyFont="1" applyFill="1" applyBorder="1" applyAlignment="1" applyProtection="1">
      <alignment horizontal="center" vertical="center"/>
      <protection hidden="1"/>
    </xf>
    <xf numFmtId="0" fontId="26" fillId="19" borderId="37" xfId="1" applyFont="1" applyFill="1" applyBorder="1" applyAlignment="1" applyProtection="1">
      <alignment horizontal="center" vertical="center"/>
      <protection hidden="1"/>
    </xf>
    <xf numFmtId="0" fontId="26" fillId="19" borderId="36" xfId="1" applyFont="1" applyFill="1" applyBorder="1" applyAlignment="1" applyProtection="1">
      <alignment horizontal="center" vertical="center"/>
      <protection hidden="1"/>
    </xf>
    <xf numFmtId="0" fontId="26" fillId="19" borderId="47" xfId="1" applyFont="1" applyFill="1" applyBorder="1" applyAlignment="1" applyProtection="1">
      <alignment horizontal="center" vertical="center"/>
      <protection hidden="1"/>
    </xf>
    <xf numFmtId="0" fontId="35" fillId="16" borderId="21" xfId="0" applyFont="1" applyFill="1" applyBorder="1" applyAlignment="1" applyProtection="1">
      <alignment horizontal="center" vertical="center"/>
      <protection hidden="1"/>
    </xf>
    <xf numFmtId="0" fontId="35" fillId="16" borderId="22" xfId="0" applyFont="1" applyFill="1" applyBorder="1" applyAlignment="1" applyProtection="1">
      <alignment horizontal="center" vertical="center"/>
      <protection hidden="1"/>
    </xf>
    <xf numFmtId="0" fontId="35" fillId="16" borderId="23" xfId="0" applyFont="1" applyFill="1" applyBorder="1" applyAlignment="1" applyProtection="1">
      <alignment horizontal="center" vertical="center"/>
      <protection hidden="1"/>
    </xf>
    <xf numFmtId="0" fontId="35" fillId="16" borderId="29" xfId="0" applyFont="1" applyFill="1" applyBorder="1" applyAlignment="1" applyProtection="1">
      <alignment horizontal="center" vertical="center"/>
      <protection hidden="1"/>
    </xf>
    <xf numFmtId="0" fontId="35" fillId="16" borderId="0" xfId="0" applyFont="1" applyFill="1" applyBorder="1" applyAlignment="1" applyProtection="1">
      <alignment horizontal="center" vertical="center"/>
      <protection hidden="1"/>
    </xf>
    <xf numFmtId="0" fontId="35" fillId="16" borderId="18" xfId="0" applyFont="1" applyFill="1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34" fillId="0" borderId="54" xfId="0" applyFont="1" applyBorder="1" applyAlignment="1" applyProtection="1">
      <alignment horizontal="center" vertical="center" wrapText="1"/>
      <protection hidden="1"/>
    </xf>
    <xf numFmtId="0" fontId="34" fillId="0" borderId="31" xfId="0" applyFont="1" applyBorder="1" applyAlignment="1" applyProtection="1">
      <alignment horizontal="center" vertical="center"/>
      <protection hidden="1"/>
    </xf>
    <xf numFmtId="0" fontId="34" fillId="0" borderId="10" xfId="0" applyFont="1" applyBorder="1" applyAlignment="1" applyProtection="1">
      <alignment horizontal="center" vertical="center"/>
      <protection hidden="1"/>
    </xf>
    <xf numFmtId="0" fontId="34" fillId="0" borderId="32" xfId="0" applyFont="1" applyBorder="1" applyAlignment="1" applyProtection="1">
      <alignment horizontal="center" vertical="center"/>
      <protection hidden="1"/>
    </xf>
    <xf numFmtId="0" fontId="53" fillId="0" borderId="31" xfId="20" applyFont="1" applyBorder="1" applyAlignment="1" applyProtection="1">
      <alignment horizontal="center" vertical="center"/>
      <protection hidden="1"/>
    </xf>
    <xf numFmtId="0" fontId="53" fillId="0" borderId="10" xfId="20" applyFont="1" applyBorder="1" applyAlignment="1" applyProtection="1">
      <alignment horizontal="center" vertical="center"/>
      <protection hidden="1"/>
    </xf>
    <xf numFmtId="0" fontId="53" fillId="0" borderId="32" xfId="20" applyFont="1" applyBorder="1" applyAlignment="1" applyProtection="1">
      <alignment horizontal="center" vertical="center"/>
      <protection hidden="1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center" vertical="center" wrapText="1"/>
      <protection hidden="1"/>
    </xf>
    <xf numFmtId="0" fontId="34" fillId="0" borderId="30" xfId="0" applyFont="1" applyBorder="1" applyAlignment="1" applyProtection="1">
      <alignment horizontal="center" vertical="center" wrapText="1"/>
      <protection hidden="1"/>
    </xf>
    <xf numFmtId="0" fontId="34" fillId="0" borderId="25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left" vertical="center"/>
      <protection hidden="1"/>
    </xf>
    <xf numFmtId="0" fontId="34" fillId="0" borderId="29" xfId="0" applyFont="1" applyBorder="1" applyAlignment="1" applyProtection="1">
      <alignment horizontal="left" vertical="center"/>
      <protection hidden="1"/>
    </xf>
    <xf numFmtId="0" fontId="34" fillId="0" borderId="19" xfId="0" applyFont="1" applyBorder="1" applyAlignment="1" applyProtection="1">
      <alignment horizontal="center" vertical="center"/>
      <protection hidden="1"/>
    </xf>
    <xf numFmtId="0" fontId="34" fillId="0" borderId="46" xfId="0" applyFont="1" applyBorder="1" applyAlignment="1" applyProtection="1">
      <alignment horizontal="center" vertical="center"/>
      <protection hidden="1"/>
    </xf>
    <xf numFmtId="0" fontId="34" fillId="0" borderId="17" xfId="0" applyFont="1" applyBorder="1" applyAlignment="1" applyProtection="1">
      <alignment horizontal="center" vertical="center"/>
      <protection hidden="1"/>
    </xf>
    <xf numFmtId="0" fontId="34" fillId="0" borderId="36" xfId="0" applyFont="1" applyBorder="1" applyAlignment="1" applyProtection="1">
      <alignment horizontal="center" vertical="center"/>
      <protection hidden="1"/>
    </xf>
    <xf numFmtId="0" fontId="34" fillId="0" borderId="47" xfId="0" applyFont="1" applyBorder="1" applyAlignment="1" applyProtection="1">
      <alignment horizontal="center" vertical="center"/>
      <protection hidden="1"/>
    </xf>
    <xf numFmtId="0" fontId="34" fillId="0" borderId="41" xfId="0" applyFont="1" applyBorder="1" applyAlignment="1" applyProtection="1">
      <alignment horizontal="center" vertical="center"/>
      <protection hidden="1"/>
    </xf>
    <xf numFmtId="0" fontId="34" fillId="0" borderId="24" xfId="0" applyFont="1" applyBorder="1" applyAlignment="1" applyProtection="1">
      <alignment horizontal="left" vertical="center"/>
      <protection hidden="1"/>
    </xf>
    <xf numFmtId="0" fontId="34" fillId="0" borderId="19" xfId="0" applyFont="1" applyBorder="1" applyAlignment="1" applyProtection="1">
      <alignment horizontal="center" vertical="center" wrapText="1"/>
      <protection hidden="1"/>
    </xf>
    <xf numFmtId="0" fontId="34" fillId="0" borderId="34" xfId="0" applyFont="1" applyBorder="1" applyAlignment="1" applyProtection="1">
      <alignment horizontal="center" vertical="center"/>
      <protection hidden="1"/>
    </xf>
    <xf numFmtId="0" fontId="34" fillId="0" borderId="37" xfId="0" applyFont="1" applyBorder="1" applyAlignment="1" applyProtection="1">
      <alignment horizontal="center" vertical="center"/>
      <protection hidden="1"/>
    </xf>
    <xf numFmtId="0" fontId="34" fillId="0" borderId="42" xfId="0" applyFont="1" applyBorder="1" applyAlignment="1" applyProtection="1">
      <alignment horizontal="center" vertical="center"/>
      <protection hidden="1"/>
    </xf>
    <xf numFmtId="0" fontId="42" fillId="16" borderId="21" xfId="0" applyFont="1" applyFill="1" applyBorder="1" applyAlignment="1">
      <alignment horizontal="center" vertical="center"/>
    </xf>
    <xf numFmtId="0" fontId="42" fillId="16" borderId="22" xfId="0" applyFont="1" applyFill="1" applyBorder="1" applyAlignment="1">
      <alignment horizontal="center" vertical="center"/>
    </xf>
    <xf numFmtId="0" fontId="42" fillId="16" borderId="23" xfId="0" applyFont="1" applyFill="1" applyBorder="1" applyAlignment="1">
      <alignment horizontal="center" vertical="center"/>
    </xf>
    <xf numFmtId="0" fontId="42" fillId="16" borderId="29" xfId="0" applyFont="1" applyFill="1" applyBorder="1" applyAlignment="1">
      <alignment horizontal="center" vertical="center"/>
    </xf>
    <xf numFmtId="0" fontId="42" fillId="16" borderId="30" xfId="0" applyFont="1" applyFill="1" applyBorder="1" applyAlignment="1">
      <alignment horizontal="center" vertical="center"/>
    </xf>
    <xf numFmtId="0" fontId="42" fillId="16" borderId="25" xfId="0" applyFont="1" applyFill="1" applyBorder="1" applyAlignment="1">
      <alignment horizontal="center" vertical="center"/>
    </xf>
    <xf numFmtId="0" fontId="55" fillId="0" borderId="14" xfId="20" applyFont="1" applyBorder="1" applyAlignment="1" applyProtection="1">
      <alignment horizontal="center" vertical="center"/>
      <protection locked="0" hidden="1"/>
    </xf>
    <xf numFmtId="0" fontId="55" fillId="0" borderId="15" xfId="20" applyFont="1" applyBorder="1" applyAlignment="1" applyProtection="1">
      <alignment horizontal="center" vertical="center"/>
      <protection locked="0" hidden="1"/>
    </xf>
    <xf numFmtId="0" fontId="55" fillId="0" borderId="16" xfId="20" applyFont="1" applyBorder="1" applyAlignment="1" applyProtection="1">
      <alignment horizontal="center" vertical="center"/>
      <protection locked="0" hidden="1"/>
    </xf>
    <xf numFmtId="14" fontId="23" fillId="0" borderId="21" xfId="1" applyNumberFormat="1" applyFont="1" applyBorder="1" applyAlignment="1" applyProtection="1">
      <alignment horizontal="center" vertical="center" wrapText="1"/>
      <protection hidden="1"/>
    </xf>
    <xf numFmtId="14" fontId="23" fillId="0" borderId="23" xfId="1" applyNumberFormat="1" applyFont="1" applyBorder="1" applyAlignment="1" applyProtection="1">
      <alignment horizontal="center" vertical="center" wrapText="1"/>
      <protection hidden="1"/>
    </xf>
    <xf numFmtId="14" fontId="23" fillId="0" borderId="24" xfId="1" applyNumberFormat="1" applyFont="1" applyBorder="1" applyAlignment="1" applyProtection="1">
      <alignment horizontal="center" vertical="center" wrapText="1"/>
      <protection hidden="1"/>
    </xf>
    <xf numFmtId="14" fontId="23" fillId="0" borderId="18" xfId="1" applyNumberFormat="1" applyFont="1" applyBorder="1" applyAlignment="1" applyProtection="1">
      <alignment horizontal="center" vertical="center" wrapText="1"/>
      <protection hidden="1"/>
    </xf>
    <xf numFmtId="0" fontId="24" fillId="0" borderId="21" xfId="1" applyFont="1" applyBorder="1" applyAlignment="1" applyProtection="1">
      <alignment horizontal="center" vertical="center" wrapText="1"/>
      <protection hidden="1"/>
    </xf>
    <xf numFmtId="0" fontId="24" fillId="0" borderId="23" xfId="1" applyFont="1" applyBorder="1" applyAlignment="1" applyProtection="1">
      <alignment horizontal="center" vertical="center" wrapText="1"/>
      <protection hidden="1"/>
    </xf>
    <xf numFmtId="0" fontId="24" fillId="0" borderId="24" xfId="1" applyFont="1" applyBorder="1" applyAlignment="1" applyProtection="1">
      <alignment horizontal="center" vertical="center" wrapText="1"/>
      <protection hidden="1"/>
    </xf>
    <xf numFmtId="0" fontId="24" fillId="0" borderId="18" xfId="1" applyFont="1" applyBorder="1" applyAlignment="1" applyProtection="1">
      <alignment horizontal="center" vertical="center" wrapText="1"/>
      <protection hidden="1"/>
    </xf>
    <xf numFmtId="0" fontId="24" fillId="0" borderId="29" xfId="1" applyFont="1" applyBorder="1" applyAlignment="1" applyProtection="1">
      <alignment horizontal="center" vertical="center" wrapText="1"/>
      <protection hidden="1"/>
    </xf>
    <xf numFmtId="0" fontId="24" fillId="0" borderId="25" xfId="1" applyFont="1" applyBorder="1" applyAlignment="1" applyProtection="1">
      <alignment horizontal="center" vertical="center" wrapText="1"/>
      <protection hidden="1"/>
    </xf>
    <xf numFmtId="1" fontId="22" fillId="0" borderId="34" xfId="1" applyNumberFormat="1" applyFont="1" applyBorder="1" applyAlignment="1" applyProtection="1">
      <alignment horizontal="center"/>
      <protection locked="0" hidden="1"/>
    </xf>
    <xf numFmtId="1" fontId="22" fillId="0" borderId="37" xfId="1" applyNumberFormat="1" applyFont="1" applyBorder="1" applyAlignment="1" applyProtection="1">
      <alignment horizontal="center"/>
      <protection locked="0" hidden="1"/>
    </xf>
    <xf numFmtId="1" fontId="22" fillId="0" borderId="42" xfId="1" applyNumberFormat="1" applyFont="1" applyBorder="1" applyAlignment="1" applyProtection="1">
      <alignment horizontal="center"/>
      <protection locked="0" hidden="1"/>
    </xf>
    <xf numFmtId="1" fontId="22" fillId="0" borderId="36" xfId="1" applyNumberFormat="1" applyFont="1" applyBorder="1" applyAlignment="1" applyProtection="1">
      <alignment horizontal="center"/>
      <protection locked="0" hidden="1"/>
    </xf>
    <xf numFmtId="1" fontId="22" fillId="0" borderId="47" xfId="1" applyNumberFormat="1" applyFont="1" applyBorder="1" applyAlignment="1" applyProtection="1">
      <alignment horizontal="center"/>
      <protection locked="0" hidden="1"/>
    </xf>
    <xf numFmtId="1" fontId="22" fillId="0" borderId="41" xfId="1" applyNumberFormat="1" applyFont="1" applyBorder="1" applyAlignment="1" applyProtection="1">
      <alignment horizontal="center"/>
      <protection locked="0" hidden="1"/>
    </xf>
    <xf numFmtId="1" fontId="22" fillId="0" borderId="34" xfId="1" applyNumberFormat="1" applyFont="1" applyBorder="1" applyAlignment="1" applyProtection="1">
      <alignment horizontal="left"/>
      <protection locked="0" hidden="1"/>
    </xf>
    <xf numFmtId="1" fontId="22" fillId="0" borderId="37" xfId="1" applyNumberFormat="1" applyFont="1" applyBorder="1" applyAlignment="1" applyProtection="1">
      <alignment horizontal="left"/>
      <protection locked="0" hidden="1"/>
    </xf>
    <xf numFmtId="1" fontId="22" fillId="0" borderId="42" xfId="1" applyNumberFormat="1" applyFont="1" applyBorder="1" applyAlignment="1" applyProtection="1">
      <alignment horizontal="left"/>
      <protection locked="0" hidden="1"/>
    </xf>
    <xf numFmtId="0" fontId="22" fillId="0" borderId="21" xfId="1" applyFont="1" applyBorder="1" applyAlignment="1" applyProtection="1">
      <alignment horizontal="center" vertical="center" wrapText="1"/>
      <protection hidden="1"/>
    </xf>
    <xf numFmtId="0" fontId="22" fillId="0" borderId="22" xfId="1" applyFont="1" applyBorder="1" applyAlignment="1" applyProtection="1">
      <alignment horizontal="center" vertical="center" wrapText="1"/>
      <protection hidden="1"/>
    </xf>
    <xf numFmtId="0" fontId="22" fillId="0" borderId="23" xfId="1" applyFont="1" applyBorder="1" applyAlignment="1" applyProtection="1">
      <alignment horizontal="center" vertical="center" wrapText="1"/>
      <protection hidden="1"/>
    </xf>
    <xf numFmtId="0" fontId="56" fillId="0" borderId="14" xfId="20" applyFont="1" applyBorder="1" applyAlignment="1" applyProtection="1">
      <alignment horizontal="center" vertical="center"/>
      <protection locked="0" hidden="1"/>
    </xf>
    <xf numFmtId="0" fontId="56" fillId="0" borderId="15" xfId="20" applyFont="1" applyBorder="1" applyAlignment="1" applyProtection="1">
      <alignment horizontal="center" vertical="center"/>
      <protection locked="0" hidden="1"/>
    </xf>
    <xf numFmtId="0" fontId="56" fillId="0" borderId="16" xfId="20" applyFont="1" applyBorder="1" applyAlignment="1" applyProtection="1">
      <alignment horizontal="center" vertical="center"/>
      <protection locked="0" hidden="1"/>
    </xf>
    <xf numFmtId="1" fontId="22" fillId="0" borderId="19" xfId="1" applyNumberFormat="1" applyFont="1" applyBorder="1" applyAlignment="1" applyProtection="1">
      <alignment horizontal="center"/>
      <protection locked="0" hidden="1"/>
    </xf>
    <xf numFmtId="1" fontId="22" fillId="0" borderId="46" xfId="1" applyNumberFormat="1" applyFont="1" applyBorder="1" applyAlignment="1" applyProtection="1">
      <alignment horizontal="center"/>
      <protection locked="0" hidden="1"/>
    </xf>
    <xf numFmtId="1" fontId="22" fillId="0" borderId="17" xfId="1" applyNumberFormat="1" applyFont="1" applyBorder="1" applyAlignment="1" applyProtection="1">
      <alignment horizontal="center"/>
      <protection locked="0" hidden="1"/>
    </xf>
  </cellXfs>
  <cellStyles count="89">
    <cellStyle name="Excel Built-in Normal" xfId="1"/>
    <cellStyle name="Акцент1 2" xfId="2"/>
    <cellStyle name="Акцент1 3" xfId="3"/>
    <cellStyle name="Акцент2 2" xfId="4"/>
    <cellStyle name="Акцент2 3" xfId="5"/>
    <cellStyle name="Акцент3 2" xfId="6"/>
    <cellStyle name="Акцент3 3" xfId="7"/>
    <cellStyle name="Акцент4 2" xfId="8"/>
    <cellStyle name="Акцент4 3" xfId="9"/>
    <cellStyle name="Акцент5 2" xfId="10"/>
    <cellStyle name="Акцент5 3" xfId="11"/>
    <cellStyle name="Акцент6 2" xfId="12"/>
    <cellStyle name="Акцент6 3" xfId="13"/>
    <cellStyle name="Ввод  2" xfId="14"/>
    <cellStyle name="Ввод  3" xfId="15"/>
    <cellStyle name="Вывод 2" xfId="16"/>
    <cellStyle name="Вывод 3" xfId="17"/>
    <cellStyle name="Вычисление 2" xfId="18"/>
    <cellStyle name="Вычисление 3" xfId="19"/>
    <cellStyle name="Гиперссылка" xfId="20" builtinId="8"/>
    <cellStyle name="Гиперссылка 2" xfId="21"/>
    <cellStyle name="Гиперссылка 2 2" xfId="22"/>
    <cellStyle name="Гиперссылка 2 3" xfId="23"/>
    <cellStyle name="Гиперссылка 2 4" xfId="24"/>
    <cellStyle name="Гиперссылка 2 5" xfId="25"/>
    <cellStyle name="Гиперссылка 2 6" xfId="26"/>
    <cellStyle name="Гиперссылка 3" xfId="27"/>
    <cellStyle name="Гиперссылка 4" xfId="28"/>
    <cellStyle name="Гиперссылка 5" xfId="29"/>
    <cellStyle name="Гиперссылка 6" xfId="30"/>
    <cellStyle name="Денежный 2" xfId="31"/>
    <cellStyle name="Денежный 3" xfId="32"/>
    <cellStyle name="Денежный 4" xfId="33"/>
    <cellStyle name="Денежный 5" xfId="34"/>
    <cellStyle name="Денежный 6" xfId="35"/>
    <cellStyle name="Заголовок 1 2" xfId="36"/>
    <cellStyle name="Заголовок 1 3" xfId="37"/>
    <cellStyle name="Заголовок 2 2" xfId="38"/>
    <cellStyle name="Заголовок 2 3" xfId="39"/>
    <cellStyle name="Заголовок 3 2" xfId="40"/>
    <cellStyle name="Заголовок 3 3" xfId="41"/>
    <cellStyle name="Заголовок 4 2" xfId="42"/>
    <cellStyle name="Заголовок 4 3" xfId="43"/>
    <cellStyle name="Итог 2" xfId="44"/>
    <cellStyle name="Итог 3" xfId="45"/>
    <cellStyle name="Контрольная ячейка 2" xfId="46"/>
    <cellStyle name="Контрольная ячейка 3" xfId="47"/>
    <cellStyle name="Название 2" xfId="48"/>
    <cellStyle name="Название 3" xfId="49"/>
    <cellStyle name="Нейтральный 2" xfId="50"/>
    <cellStyle name="Нейтральный 3" xfId="51"/>
    <cellStyle name="Обычный" xfId="0" builtinId="0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3 2" xfId="59"/>
    <cellStyle name="Обычный 3 3" xfId="60"/>
    <cellStyle name="Обычный 3 4" xfId="61"/>
    <cellStyle name="Обычный 3 5" xfId="62"/>
    <cellStyle name="Обычный 3 6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ткрывавшаяся гиперссыл" xfId="69"/>
    <cellStyle name="Плохой 2" xfId="70"/>
    <cellStyle name="Плохой 3" xfId="71"/>
    <cellStyle name="Пояснение 2" xfId="72"/>
    <cellStyle name="Пояснение 3" xfId="73"/>
    <cellStyle name="Примечание 2" xfId="74"/>
    <cellStyle name="Примечание 3" xfId="75"/>
    <cellStyle name="Процентный" xfId="88" builtinId="5"/>
    <cellStyle name="Процентный 2" xfId="76"/>
    <cellStyle name="Процентный 2 2" xfId="77"/>
    <cellStyle name="Процентный 2 3" xfId="78"/>
    <cellStyle name="Процентный 2 4" xfId="79"/>
    <cellStyle name="Процентный 2 5" xfId="80"/>
    <cellStyle name="Процентный 2 6" xfId="81"/>
    <cellStyle name="Связанная ячейка 2" xfId="82"/>
    <cellStyle name="Связанная ячейка 3" xfId="83"/>
    <cellStyle name="Текст предупреждения 2" xfId="84"/>
    <cellStyle name="Текст предупреждения 3" xfId="85"/>
    <cellStyle name="Хороший 2" xfId="86"/>
    <cellStyle name="Хороший 3" xfId="87"/>
  </cellStyles>
  <dxfs count="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 patternType="solid">
          <fgColor auto="1"/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CECEC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272161</xdr:colOff>
      <xdr:row>4</xdr:row>
      <xdr:rowOff>149679</xdr:rowOff>
    </xdr:from>
    <xdr:to>
      <xdr:col>3</xdr:col>
      <xdr:colOff>1755321</xdr:colOff>
      <xdr:row>4</xdr:row>
      <xdr:rowOff>766673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8" y="421822"/>
          <a:ext cx="1483160" cy="616994"/>
        </a:xfrm>
        <a:prstGeom prst="rect">
          <a:avLst/>
        </a:prstGeom>
      </xdr:spPr>
    </xdr:pic>
    <xdr:clientData/>
  </xdr:twoCellAnchor>
  <xdr:twoCellAnchor editAs="oneCell">
    <xdr:from>
      <xdr:col>3</xdr:col>
      <xdr:colOff>2132540</xdr:colOff>
      <xdr:row>4</xdr:row>
      <xdr:rowOff>122463</xdr:rowOff>
    </xdr:from>
    <xdr:to>
      <xdr:col>3</xdr:col>
      <xdr:colOff>3437068</xdr:colOff>
      <xdr:row>4</xdr:row>
      <xdr:rowOff>802820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397" y="394606"/>
          <a:ext cx="1304528" cy="680357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3810001</xdr:colOff>
      <xdr:row>4</xdr:row>
      <xdr:rowOff>13607</xdr:rowOff>
    </xdr:from>
    <xdr:to>
      <xdr:col>3</xdr:col>
      <xdr:colOff>5197930</xdr:colOff>
      <xdr:row>5</xdr:row>
      <xdr:rowOff>2268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858" y="285750"/>
          <a:ext cx="1387929" cy="859518"/>
        </a:xfrm>
        <a:prstGeom prst="rect">
          <a:avLst/>
        </a:prstGeom>
      </xdr:spPr>
    </xdr:pic>
    <xdr:clientData/>
  </xdr:twoCellAnchor>
  <xdr:twoCellAnchor editAs="oneCell">
    <xdr:from>
      <xdr:col>3</xdr:col>
      <xdr:colOff>5319753</xdr:colOff>
      <xdr:row>4</xdr:row>
      <xdr:rowOff>95251</xdr:rowOff>
    </xdr:from>
    <xdr:to>
      <xdr:col>3</xdr:col>
      <xdr:colOff>7742060</xdr:colOff>
      <xdr:row>5</xdr:row>
      <xdr:rowOff>27216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3610" y="367394"/>
          <a:ext cx="2422307" cy="802822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3</xdr:row>
      <xdr:rowOff>163285</xdr:rowOff>
    </xdr:from>
    <xdr:to>
      <xdr:col>7</xdr:col>
      <xdr:colOff>1360714</xdr:colOff>
      <xdr:row>3</xdr:row>
      <xdr:rowOff>4501089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979714"/>
          <a:ext cx="15076714" cy="4337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c.to/optsitevprice" TargetMode="External"/><Relationship Id="rId3" Type="http://schemas.openxmlformats.org/officeDocument/2006/relationships/hyperlink" Target="mailto:zakaz@funandfood.ru&#160;" TargetMode="External"/><Relationship Id="rId7" Type="http://schemas.openxmlformats.org/officeDocument/2006/relationships/hyperlink" Target="https://clc.to/optvkvprice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sale05@mailff.ru" TargetMode="External"/><Relationship Id="rId1" Type="http://schemas.openxmlformats.org/officeDocument/2006/relationships/hyperlink" Target="mailto:zakaz@funandfood.ru" TargetMode="External"/><Relationship Id="rId6" Type="http://schemas.openxmlformats.org/officeDocument/2006/relationships/hyperlink" Target="https://drive.google.com/file/d/1IigL8keE2fEpKINCFTf0YaU442Ws5hbC/view?usp=sharing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drive.google.com/file/d/1-955dqQXob8OysroWDthPQlyltq421u_/view?usp=sharing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sale04@mailff.ru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28"/>
  <sheetViews>
    <sheetView tabSelected="1" zoomScale="70" zoomScaleNormal="70" workbookViewId="0">
      <selection activeCell="G144" sqref="G144"/>
    </sheetView>
  </sheetViews>
  <sheetFormatPr defaultRowHeight="21" x14ac:dyDescent="0.25"/>
  <cols>
    <col min="1" max="1" width="9.140625" style="18"/>
    <col min="2" max="2" width="23.5703125" style="18" customWidth="1"/>
    <col min="3" max="3" width="6.42578125" style="107" customWidth="1"/>
    <col min="4" max="4" width="119.85546875" style="18" customWidth="1"/>
    <col min="5" max="5" width="18.28515625" style="18" customWidth="1"/>
    <col min="6" max="6" width="20.140625" style="176" customWidth="1"/>
    <col min="7" max="7" width="17.85546875" style="18" customWidth="1"/>
    <col min="8" max="8" width="21.7109375" style="18" customWidth="1"/>
    <col min="9" max="9" width="31.140625" style="18" customWidth="1"/>
    <col min="10" max="10" width="9.140625" style="18" customWidth="1"/>
    <col min="11" max="11" width="9.28515625" style="18" customWidth="1"/>
    <col min="12" max="13" width="9.140625" style="18" customWidth="1"/>
    <col min="14" max="14" width="11.28515625" style="18" customWidth="1"/>
    <col min="15" max="15" width="17.140625" style="18" customWidth="1"/>
    <col min="16" max="17" width="9.140625" style="18" customWidth="1"/>
    <col min="18" max="16384" width="9.140625" style="18"/>
  </cols>
  <sheetData>
    <row r="1" spans="2:255" ht="21.75" thickBot="1" x14ac:dyDescent="0.3"/>
    <row r="2" spans="2:255" ht="21" customHeight="1" x14ac:dyDescent="0.25">
      <c r="B2" s="402" t="s">
        <v>205</v>
      </c>
      <c r="C2" s="403"/>
      <c r="D2" s="403"/>
      <c r="E2" s="403"/>
      <c r="F2" s="403"/>
      <c r="G2" s="403"/>
      <c r="H2" s="404"/>
    </row>
    <row r="3" spans="2:255" ht="21" customHeight="1" thickBot="1" x14ac:dyDescent="0.3">
      <c r="B3" s="405"/>
      <c r="C3" s="406"/>
      <c r="D3" s="406"/>
      <c r="E3" s="406"/>
      <c r="F3" s="406"/>
      <c r="G3" s="406"/>
      <c r="H3" s="407"/>
    </row>
    <row r="4" spans="2:255" ht="367.5" customHeight="1" thickBot="1" x14ac:dyDescent="0.3"/>
    <row r="5" spans="2:255" ht="68.25" customHeight="1" thickBot="1" x14ac:dyDescent="0.3">
      <c r="B5" s="411" t="s">
        <v>261</v>
      </c>
      <c r="C5" s="412"/>
      <c r="D5" s="89"/>
      <c r="E5" s="430" t="s">
        <v>194</v>
      </c>
      <c r="F5" s="431"/>
      <c r="G5" s="431"/>
      <c r="H5" s="432"/>
    </row>
    <row r="6" spans="2:255" ht="47.25" customHeight="1" thickBot="1" x14ac:dyDescent="0.3">
      <c r="B6" s="413"/>
      <c r="C6" s="414"/>
      <c r="D6" s="93" t="s">
        <v>213</v>
      </c>
      <c r="E6" s="408" t="s">
        <v>215</v>
      </c>
      <c r="F6" s="409"/>
      <c r="G6" s="409"/>
      <c r="H6" s="410"/>
    </row>
    <row r="7" spans="2:255" ht="26.25" customHeight="1" thickBot="1" x14ac:dyDescent="0.3">
      <c r="B7" s="413"/>
      <c r="C7" s="414"/>
      <c r="D7" s="93" t="s">
        <v>212</v>
      </c>
      <c r="E7" s="408" t="s">
        <v>214</v>
      </c>
      <c r="F7" s="409"/>
      <c r="G7" s="409"/>
      <c r="H7" s="410"/>
    </row>
    <row r="8" spans="2:255" s="19" customFormat="1" ht="37.5" customHeight="1" thickBot="1" x14ac:dyDescent="0.3">
      <c r="B8" s="413"/>
      <c r="C8" s="414"/>
      <c r="D8" s="90" t="s">
        <v>206</v>
      </c>
      <c r="E8" s="433" t="s">
        <v>0</v>
      </c>
      <c r="F8" s="434"/>
      <c r="G8" s="434"/>
      <c r="H8" s="435"/>
      <c r="IU8" s="18"/>
    </row>
    <row r="9" spans="2:255" s="19" customFormat="1" ht="23.25" customHeight="1" x14ac:dyDescent="0.35">
      <c r="B9" s="415" t="s">
        <v>13</v>
      </c>
      <c r="C9" s="416"/>
      <c r="D9" s="86" t="s">
        <v>9</v>
      </c>
      <c r="E9" s="436"/>
      <c r="F9" s="437"/>
      <c r="G9" s="437"/>
      <c r="H9" s="438"/>
      <c r="IU9" s="18"/>
    </row>
    <row r="10" spans="2:255" s="19" customFormat="1" ht="23.25" customHeight="1" x14ac:dyDescent="0.35">
      <c r="B10" s="417"/>
      <c r="C10" s="418"/>
      <c r="D10" s="87" t="s">
        <v>10</v>
      </c>
      <c r="E10" s="421"/>
      <c r="F10" s="422"/>
      <c r="G10" s="422"/>
      <c r="H10" s="423"/>
      <c r="IU10" s="18"/>
    </row>
    <row r="11" spans="2:255" s="19" customFormat="1" ht="23.25" customHeight="1" x14ac:dyDescent="0.35">
      <c r="B11" s="417"/>
      <c r="C11" s="418"/>
      <c r="D11" s="87" t="s">
        <v>1</v>
      </c>
      <c r="E11" s="421"/>
      <c r="F11" s="422"/>
      <c r="G11" s="422"/>
      <c r="H11" s="423"/>
      <c r="IU11" s="18"/>
    </row>
    <row r="12" spans="2:255" s="19" customFormat="1" ht="23.25" customHeight="1" x14ac:dyDescent="0.35">
      <c r="B12" s="417"/>
      <c r="C12" s="418"/>
      <c r="D12" s="87" t="s">
        <v>195</v>
      </c>
      <c r="E12" s="421"/>
      <c r="F12" s="422"/>
      <c r="G12" s="422"/>
      <c r="H12" s="423"/>
      <c r="K12" s="20"/>
      <c r="IU12" s="18"/>
    </row>
    <row r="13" spans="2:255" s="19" customFormat="1" ht="23.25" customHeight="1" x14ac:dyDescent="0.35">
      <c r="B13" s="417"/>
      <c r="C13" s="418"/>
      <c r="D13" s="87" t="s">
        <v>196</v>
      </c>
      <c r="E13" s="427"/>
      <c r="F13" s="428"/>
      <c r="G13" s="428"/>
      <c r="H13" s="429"/>
      <c r="IU13" s="18"/>
    </row>
    <row r="14" spans="2:255" s="19" customFormat="1" ht="23.25" customHeight="1" x14ac:dyDescent="0.35">
      <c r="B14" s="417"/>
      <c r="C14" s="418"/>
      <c r="D14" s="87" t="s">
        <v>197</v>
      </c>
      <c r="E14" s="421"/>
      <c r="F14" s="422"/>
      <c r="G14" s="422"/>
      <c r="H14" s="423"/>
      <c r="IU14" s="18"/>
    </row>
    <row r="15" spans="2:255" s="19" customFormat="1" ht="23.25" customHeight="1" x14ac:dyDescent="0.35">
      <c r="B15" s="417"/>
      <c r="C15" s="418"/>
      <c r="D15" s="87" t="s">
        <v>25</v>
      </c>
      <c r="E15" s="421"/>
      <c r="F15" s="422"/>
      <c r="G15" s="422"/>
      <c r="H15" s="423"/>
      <c r="IU15" s="18"/>
    </row>
    <row r="16" spans="2:255" s="19" customFormat="1" ht="23.25" customHeight="1" x14ac:dyDescent="0.35">
      <c r="B16" s="417"/>
      <c r="C16" s="418"/>
      <c r="D16" s="87" t="s">
        <v>207</v>
      </c>
      <c r="E16" s="421"/>
      <c r="F16" s="422"/>
      <c r="G16" s="422"/>
      <c r="H16" s="423"/>
      <c r="M16" s="21"/>
      <c r="IU16" s="18"/>
    </row>
    <row r="17" spans="1:255" s="19" customFormat="1" ht="23.25" customHeight="1" thickBot="1" x14ac:dyDescent="0.4">
      <c r="B17" s="419"/>
      <c r="C17" s="420"/>
      <c r="D17" s="88" t="s">
        <v>208</v>
      </c>
      <c r="E17" s="424"/>
      <c r="F17" s="425"/>
      <c r="G17" s="425"/>
      <c r="H17" s="426"/>
      <c r="IU17" s="18"/>
    </row>
    <row r="18" spans="1:255" s="19" customFormat="1" ht="69" customHeight="1" thickBot="1" x14ac:dyDescent="0.3">
      <c r="A18" s="22"/>
      <c r="B18" s="94"/>
      <c r="C18" s="108" t="s">
        <v>210</v>
      </c>
      <c r="D18" s="92" t="s">
        <v>211</v>
      </c>
      <c r="E18" s="351" t="s">
        <v>209</v>
      </c>
      <c r="F18" s="352"/>
      <c r="G18" s="352"/>
      <c r="H18" s="353"/>
      <c r="IU18" s="18"/>
    </row>
    <row r="19" spans="1:255" s="23" customFormat="1" ht="48.75" customHeight="1" thickBot="1" x14ac:dyDescent="0.35">
      <c r="B19" s="91" t="s">
        <v>17</v>
      </c>
      <c r="C19" s="109"/>
      <c r="D19" s="91" t="s">
        <v>2</v>
      </c>
      <c r="E19" s="24" t="s">
        <v>3</v>
      </c>
      <c r="F19" s="25" t="s">
        <v>4</v>
      </c>
      <c r="G19" s="24" t="s">
        <v>5</v>
      </c>
      <c r="H19" s="24" t="s">
        <v>6</v>
      </c>
      <c r="L19" s="26"/>
      <c r="IS19" s="27"/>
      <c r="IT19" s="27"/>
      <c r="IU19" s="1"/>
    </row>
    <row r="20" spans="1:255" s="28" customFormat="1" ht="24" thickBot="1" x14ac:dyDescent="0.4">
      <c r="B20" s="97"/>
      <c r="C20" s="110"/>
      <c r="D20" s="180" t="s">
        <v>103</v>
      </c>
      <c r="E20" s="181"/>
      <c r="F20" s="182"/>
      <c r="G20" s="29"/>
      <c r="H20" s="30"/>
      <c r="L20" s="31"/>
      <c r="IS20" s="32"/>
      <c r="IT20" s="32"/>
      <c r="IU20" s="11"/>
    </row>
    <row r="21" spans="1:255" s="19" customFormat="1" x14ac:dyDescent="0.35">
      <c r="B21" s="33" t="s">
        <v>27</v>
      </c>
      <c r="C21" s="111" t="s">
        <v>16</v>
      </c>
      <c r="D21" s="183" t="s">
        <v>104</v>
      </c>
      <c r="E21" s="184" t="s">
        <v>11</v>
      </c>
      <c r="F21" s="209">
        <v>124</v>
      </c>
      <c r="G21" s="34">
        <v>0</v>
      </c>
      <c r="H21" s="35">
        <f>F21*G21</f>
        <v>0</v>
      </c>
      <c r="L21" s="36"/>
      <c r="IS21" s="37"/>
      <c r="IT21" s="37"/>
      <c r="IU21" s="18"/>
    </row>
    <row r="22" spans="1:255" s="19" customFormat="1" x14ac:dyDescent="0.35">
      <c r="B22" s="38" t="s">
        <v>27</v>
      </c>
      <c r="C22" s="112" t="s">
        <v>16</v>
      </c>
      <c r="D22" s="186" t="s">
        <v>105</v>
      </c>
      <c r="E22" s="187" t="s">
        <v>11</v>
      </c>
      <c r="F22" s="212">
        <v>124</v>
      </c>
      <c r="G22" s="39">
        <v>0</v>
      </c>
      <c r="H22" s="40">
        <f t="shared" ref="H22:H88" si="0">F22*G22</f>
        <v>0</v>
      </c>
      <c r="L22" s="36"/>
      <c r="IS22" s="37"/>
      <c r="IT22" s="37"/>
      <c r="IU22" s="18"/>
    </row>
    <row r="23" spans="1:255" s="19" customFormat="1" ht="26.25" x14ac:dyDescent="0.4">
      <c r="B23" s="41"/>
      <c r="C23" s="113"/>
      <c r="D23" s="311" t="s">
        <v>106</v>
      </c>
      <c r="E23" s="309" t="s">
        <v>11</v>
      </c>
      <c r="F23" s="304">
        <v>101.6</v>
      </c>
      <c r="G23" s="305">
        <v>0</v>
      </c>
      <c r="H23" s="314">
        <f t="shared" si="0"/>
        <v>0</v>
      </c>
      <c r="I23" s="307" t="s">
        <v>262</v>
      </c>
      <c r="L23" s="36"/>
      <c r="IS23" s="37"/>
      <c r="IT23" s="37"/>
      <c r="IU23" s="18"/>
    </row>
    <row r="24" spans="1:255" s="19" customFormat="1" ht="21.75" thickBot="1" x14ac:dyDescent="0.4">
      <c r="B24" s="42" t="s">
        <v>27</v>
      </c>
      <c r="C24" s="114" t="s">
        <v>16</v>
      </c>
      <c r="D24" s="189" t="s">
        <v>107</v>
      </c>
      <c r="E24" s="190" t="s">
        <v>11</v>
      </c>
      <c r="F24" s="214">
        <v>127</v>
      </c>
      <c r="G24" s="55">
        <v>0</v>
      </c>
      <c r="H24" s="44">
        <f t="shared" si="0"/>
        <v>0</v>
      </c>
      <c r="L24" s="36"/>
      <c r="IS24" s="37"/>
      <c r="IT24" s="37"/>
      <c r="IU24" s="18"/>
    </row>
    <row r="25" spans="1:255" s="19" customFormat="1" x14ac:dyDescent="0.35">
      <c r="B25" s="33" t="s">
        <v>27</v>
      </c>
      <c r="C25" s="111" t="s">
        <v>16</v>
      </c>
      <c r="D25" s="192" t="s">
        <v>108</v>
      </c>
      <c r="E25" s="193" t="s">
        <v>12</v>
      </c>
      <c r="F25" s="209">
        <v>210</v>
      </c>
      <c r="G25" s="34">
        <v>0</v>
      </c>
      <c r="H25" s="35">
        <f t="shared" si="0"/>
        <v>0</v>
      </c>
      <c r="L25" s="36"/>
      <c r="IS25" s="37"/>
      <c r="IT25" s="37"/>
      <c r="IU25" s="18"/>
    </row>
    <row r="26" spans="1:255" s="19" customFormat="1" x14ac:dyDescent="0.35">
      <c r="B26" s="38" t="s">
        <v>27</v>
      </c>
      <c r="C26" s="112" t="s">
        <v>16</v>
      </c>
      <c r="D26" s="186" t="s">
        <v>109</v>
      </c>
      <c r="E26" s="187" t="s">
        <v>12</v>
      </c>
      <c r="F26" s="212">
        <v>210</v>
      </c>
      <c r="G26" s="39">
        <v>0</v>
      </c>
      <c r="H26" s="40">
        <f t="shared" si="0"/>
        <v>0</v>
      </c>
      <c r="L26" s="36"/>
      <c r="IS26" s="37"/>
      <c r="IT26" s="37"/>
      <c r="IU26" s="18"/>
    </row>
    <row r="27" spans="1:255" s="19" customFormat="1" ht="26.25" x14ac:dyDescent="0.4">
      <c r="B27" s="45" t="s">
        <v>26</v>
      </c>
      <c r="C27" s="113"/>
      <c r="D27" s="311" t="s">
        <v>110</v>
      </c>
      <c r="E27" s="309" t="s">
        <v>12</v>
      </c>
      <c r="F27" s="304">
        <v>172.8</v>
      </c>
      <c r="G27" s="305">
        <v>0</v>
      </c>
      <c r="H27" s="314">
        <f t="shared" si="0"/>
        <v>0</v>
      </c>
      <c r="I27" s="307" t="s">
        <v>262</v>
      </c>
      <c r="L27" s="36"/>
      <c r="IS27" s="37"/>
      <c r="IT27" s="37"/>
      <c r="IU27" s="18"/>
    </row>
    <row r="28" spans="1:255" s="19" customFormat="1" ht="21.75" thickBot="1" x14ac:dyDescent="0.4">
      <c r="B28" s="42" t="s">
        <v>27</v>
      </c>
      <c r="C28" s="114" t="s">
        <v>16</v>
      </c>
      <c r="D28" s="189" t="s">
        <v>111</v>
      </c>
      <c r="E28" s="190" t="s">
        <v>12</v>
      </c>
      <c r="F28" s="214">
        <v>216</v>
      </c>
      <c r="G28" s="43">
        <v>0</v>
      </c>
      <c r="H28" s="44">
        <f t="shared" si="0"/>
        <v>0</v>
      </c>
      <c r="L28" s="36"/>
      <c r="IS28" s="37"/>
      <c r="IT28" s="37"/>
      <c r="IU28" s="18"/>
    </row>
    <row r="29" spans="1:255" s="19" customFormat="1" x14ac:dyDescent="0.35">
      <c r="B29" s="33" t="s">
        <v>27</v>
      </c>
      <c r="C29" s="111" t="s">
        <v>16</v>
      </c>
      <c r="D29" s="192" t="s">
        <v>112</v>
      </c>
      <c r="E29" s="193" t="s">
        <v>14</v>
      </c>
      <c r="F29" s="185">
        <v>329</v>
      </c>
      <c r="G29" s="80">
        <v>0</v>
      </c>
      <c r="H29" s="35">
        <f t="shared" si="0"/>
        <v>0</v>
      </c>
      <c r="L29" s="36"/>
      <c r="IS29" s="37"/>
      <c r="IT29" s="37"/>
      <c r="IU29" s="18"/>
    </row>
    <row r="30" spans="1:255" s="19" customFormat="1" x14ac:dyDescent="0.35">
      <c r="B30" s="38"/>
      <c r="C30" s="113"/>
      <c r="D30" s="186" t="s">
        <v>113</v>
      </c>
      <c r="E30" s="187" t="s">
        <v>14</v>
      </c>
      <c r="F30" s="188">
        <v>329</v>
      </c>
      <c r="G30" s="39">
        <v>0</v>
      </c>
      <c r="H30" s="40">
        <f t="shared" si="0"/>
        <v>0</v>
      </c>
      <c r="L30" s="36"/>
      <c r="IS30" s="37"/>
      <c r="IT30" s="37"/>
      <c r="IU30" s="18"/>
    </row>
    <row r="31" spans="1:255" s="19" customFormat="1" ht="26.25" x14ac:dyDescent="0.4">
      <c r="B31" s="41"/>
      <c r="C31" s="113"/>
      <c r="D31" s="311" t="s">
        <v>114</v>
      </c>
      <c r="E31" s="309" t="s">
        <v>14</v>
      </c>
      <c r="F31" s="312">
        <v>272</v>
      </c>
      <c r="G31" s="305">
        <v>0</v>
      </c>
      <c r="H31" s="314">
        <f t="shared" si="0"/>
        <v>0</v>
      </c>
      <c r="I31" s="307" t="s">
        <v>262</v>
      </c>
      <c r="L31" s="36"/>
      <c r="IS31" s="37"/>
      <c r="IT31" s="37"/>
      <c r="IU31" s="18"/>
    </row>
    <row r="32" spans="1:255" s="19" customFormat="1" ht="21.75" thickBot="1" x14ac:dyDescent="0.4">
      <c r="B32" s="42" t="s">
        <v>27</v>
      </c>
      <c r="C32" s="115" t="s">
        <v>16</v>
      </c>
      <c r="D32" s="194" t="s">
        <v>115</v>
      </c>
      <c r="E32" s="195" t="s">
        <v>14</v>
      </c>
      <c r="F32" s="191">
        <v>340</v>
      </c>
      <c r="G32" s="43">
        <v>0</v>
      </c>
      <c r="H32" s="46">
        <f t="shared" si="0"/>
        <v>0</v>
      </c>
      <c r="L32" s="36"/>
      <c r="IS32" s="37"/>
      <c r="IT32" s="37"/>
      <c r="IU32" s="18"/>
    </row>
    <row r="33" spans="2:255" s="19" customFormat="1" ht="24" thickBot="1" x14ac:dyDescent="0.3">
      <c r="B33" s="98"/>
      <c r="C33" s="116"/>
      <c r="D33" s="196" t="s">
        <v>116</v>
      </c>
      <c r="E33" s="181"/>
      <c r="F33" s="197"/>
      <c r="G33" s="47"/>
      <c r="H33" s="48"/>
      <c r="L33" s="36"/>
      <c r="IS33" s="37"/>
      <c r="IT33" s="37"/>
      <c r="IU33" s="18"/>
    </row>
    <row r="34" spans="2:255" s="19" customFormat="1" x14ac:dyDescent="0.35">
      <c r="B34" s="49" t="s">
        <v>27</v>
      </c>
      <c r="C34" s="117" t="s">
        <v>16</v>
      </c>
      <c r="D34" s="198" t="s">
        <v>117</v>
      </c>
      <c r="E34" s="199" t="s">
        <v>11</v>
      </c>
      <c r="F34" s="185">
        <v>151</v>
      </c>
      <c r="G34" s="150">
        <v>0</v>
      </c>
      <c r="H34" s="35">
        <f t="shared" si="0"/>
        <v>0</v>
      </c>
      <c r="L34" s="36"/>
      <c r="IS34" s="37"/>
      <c r="IT34" s="37"/>
      <c r="IU34" s="18"/>
    </row>
    <row r="35" spans="2:255" s="19" customFormat="1" x14ac:dyDescent="0.35">
      <c r="B35" s="50"/>
      <c r="C35" s="118"/>
      <c r="D35" s="200" t="s">
        <v>118</v>
      </c>
      <c r="E35" s="201" t="s">
        <v>12</v>
      </c>
      <c r="F35" s="188">
        <v>263</v>
      </c>
      <c r="G35" s="151">
        <v>0</v>
      </c>
      <c r="H35" s="40">
        <f t="shared" si="0"/>
        <v>0</v>
      </c>
      <c r="L35" s="36"/>
      <c r="IS35" s="37"/>
      <c r="IT35" s="37"/>
      <c r="IU35" s="18"/>
    </row>
    <row r="36" spans="2:255" s="19" customFormat="1" ht="21.75" thickBot="1" x14ac:dyDescent="0.4">
      <c r="B36" s="51"/>
      <c r="C36" s="119"/>
      <c r="D36" s="202" t="s">
        <v>119</v>
      </c>
      <c r="E36" s="203" t="s">
        <v>14</v>
      </c>
      <c r="F36" s="191">
        <v>423</v>
      </c>
      <c r="G36" s="152">
        <v>0</v>
      </c>
      <c r="H36" s="46">
        <f t="shared" si="0"/>
        <v>0</v>
      </c>
      <c r="L36" s="36"/>
      <c r="IS36" s="37"/>
      <c r="IT36" s="37"/>
      <c r="IU36" s="18"/>
    </row>
    <row r="37" spans="2:255" s="19" customFormat="1" ht="24" thickBot="1" x14ac:dyDescent="0.3">
      <c r="B37" s="102"/>
      <c r="C37" s="120"/>
      <c r="D37" s="204" t="s">
        <v>37</v>
      </c>
      <c r="E37" s="205"/>
      <c r="F37" s="206"/>
      <c r="G37" s="47"/>
      <c r="H37" s="48"/>
      <c r="L37" s="36"/>
      <c r="IS37" s="37"/>
      <c r="IT37" s="37"/>
      <c r="IU37" s="18"/>
    </row>
    <row r="38" spans="2:255" s="19" customFormat="1" ht="21.75" thickBot="1" x14ac:dyDescent="0.4">
      <c r="B38" s="49" t="s">
        <v>27</v>
      </c>
      <c r="C38" s="121" t="s">
        <v>16</v>
      </c>
      <c r="D38" s="207" t="s">
        <v>182</v>
      </c>
      <c r="E38" s="208" t="s">
        <v>11</v>
      </c>
      <c r="F38" s="209">
        <v>139</v>
      </c>
      <c r="G38" s="34">
        <v>0</v>
      </c>
      <c r="H38" s="52">
        <f t="shared" si="0"/>
        <v>0</v>
      </c>
      <c r="L38" s="36"/>
      <c r="IS38" s="37"/>
      <c r="IT38" s="37"/>
      <c r="IU38" s="18"/>
    </row>
    <row r="39" spans="2:255" s="19" customFormat="1" ht="27.75" customHeight="1" thickBot="1" x14ac:dyDescent="0.4">
      <c r="B39" s="49" t="s">
        <v>27</v>
      </c>
      <c r="C39" s="122" t="s">
        <v>16</v>
      </c>
      <c r="D39" s="210" t="s">
        <v>183</v>
      </c>
      <c r="E39" s="211" t="s">
        <v>11</v>
      </c>
      <c r="F39" s="212">
        <v>139</v>
      </c>
      <c r="G39" s="39">
        <v>0</v>
      </c>
      <c r="H39" s="53">
        <f t="shared" si="0"/>
        <v>0</v>
      </c>
      <c r="L39" s="36"/>
      <c r="IS39" s="37"/>
      <c r="IT39" s="37"/>
      <c r="IU39" s="18"/>
    </row>
    <row r="40" spans="2:255" s="19" customFormat="1" x14ac:dyDescent="0.35">
      <c r="B40" s="49" t="s">
        <v>27</v>
      </c>
      <c r="C40" s="123" t="s">
        <v>16</v>
      </c>
      <c r="D40" s="186" t="s">
        <v>58</v>
      </c>
      <c r="E40" s="187" t="s">
        <v>11</v>
      </c>
      <c r="F40" s="212">
        <v>141</v>
      </c>
      <c r="G40" s="39">
        <v>0</v>
      </c>
      <c r="H40" s="53">
        <f t="shared" si="0"/>
        <v>0</v>
      </c>
      <c r="L40" s="36"/>
      <c r="IS40" s="37"/>
      <c r="IT40" s="37"/>
      <c r="IU40" s="18"/>
    </row>
    <row r="41" spans="2:255" s="19" customFormat="1" ht="21.75" thickBot="1" x14ac:dyDescent="0.4">
      <c r="B41" s="45"/>
      <c r="C41" s="124" t="s">
        <v>15</v>
      </c>
      <c r="D41" s="186" t="s">
        <v>59</v>
      </c>
      <c r="E41" s="187" t="s">
        <v>11</v>
      </c>
      <c r="F41" s="212">
        <v>139</v>
      </c>
      <c r="G41" s="39">
        <v>0</v>
      </c>
      <c r="H41" s="53">
        <f t="shared" si="0"/>
        <v>0</v>
      </c>
      <c r="L41" s="36"/>
      <c r="IS41" s="37"/>
      <c r="IT41" s="37"/>
      <c r="IU41" s="18"/>
    </row>
    <row r="42" spans="2:255" s="19" customFormat="1" ht="21.75" thickBot="1" x14ac:dyDescent="0.4">
      <c r="B42" s="49" t="s">
        <v>27</v>
      </c>
      <c r="C42" s="123" t="s">
        <v>16</v>
      </c>
      <c r="D42" s="186" t="s">
        <v>184</v>
      </c>
      <c r="E42" s="187" t="s">
        <v>11</v>
      </c>
      <c r="F42" s="212">
        <v>139</v>
      </c>
      <c r="G42" s="39">
        <v>0</v>
      </c>
      <c r="H42" s="53">
        <f t="shared" si="0"/>
        <v>0</v>
      </c>
      <c r="L42" s="36"/>
      <c r="IS42" s="37"/>
      <c r="IT42" s="37"/>
      <c r="IU42" s="18"/>
    </row>
    <row r="43" spans="2:255" s="19" customFormat="1" x14ac:dyDescent="0.35">
      <c r="B43" s="49" t="s">
        <v>27</v>
      </c>
      <c r="C43" s="123" t="s">
        <v>16</v>
      </c>
      <c r="D43" s="186" t="s">
        <v>190</v>
      </c>
      <c r="E43" s="187" t="s">
        <v>11</v>
      </c>
      <c r="F43" s="212">
        <v>139</v>
      </c>
      <c r="G43" s="39">
        <v>0</v>
      </c>
      <c r="H43" s="53">
        <f t="shared" si="0"/>
        <v>0</v>
      </c>
      <c r="L43" s="36"/>
      <c r="IS43" s="37"/>
      <c r="IT43" s="37"/>
      <c r="IU43" s="18"/>
    </row>
    <row r="44" spans="2:255" s="19" customFormat="1" ht="27" thickBot="1" x14ac:dyDescent="0.45">
      <c r="B44" s="45" t="s">
        <v>26</v>
      </c>
      <c r="C44" s="125"/>
      <c r="D44" s="302" t="s">
        <v>60</v>
      </c>
      <c r="E44" s="303" t="s">
        <v>11</v>
      </c>
      <c r="F44" s="304">
        <v>111</v>
      </c>
      <c r="G44" s="305">
        <v>0</v>
      </c>
      <c r="H44" s="306">
        <f t="shared" si="0"/>
        <v>0</v>
      </c>
      <c r="I44" s="307" t="s">
        <v>262</v>
      </c>
      <c r="L44" s="36"/>
      <c r="IS44" s="37"/>
      <c r="IT44" s="37"/>
      <c r="IU44" s="18"/>
    </row>
    <row r="45" spans="2:255" s="19" customFormat="1" x14ac:dyDescent="0.35">
      <c r="B45" s="45" t="s">
        <v>26</v>
      </c>
      <c r="C45" s="126" t="s">
        <v>16</v>
      </c>
      <c r="D45" s="186" t="s">
        <v>218</v>
      </c>
      <c r="E45" s="187" t="s">
        <v>11</v>
      </c>
      <c r="F45" s="212">
        <v>139</v>
      </c>
      <c r="G45" s="39">
        <v>0</v>
      </c>
      <c r="H45" s="53">
        <f t="shared" si="0"/>
        <v>0</v>
      </c>
      <c r="L45" s="36"/>
      <c r="IS45" s="37"/>
      <c r="IT45" s="37"/>
      <c r="IU45" s="18"/>
    </row>
    <row r="46" spans="2:255" s="19" customFormat="1" ht="18.75" customHeight="1" thickBot="1" x14ac:dyDescent="0.4">
      <c r="B46" s="45" t="s">
        <v>26</v>
      </c>
      <c r="C46" s="160"/>
      <c r="D46" s="213" t="s">
        <v>219</v>
      </c>
      <c r="E46" s="195">
        <v>230</v>
      </c>
      <c r="F46" s="214">
        <v>139</v>
      </c>
      <c r="G46" s="55">
        <v>0</v>
      </c>
      <c r="H46" s="56">
        <f>F46*G46</f>
        <v>0</v>
      </c>
      <c r="L46" s="36"/>
      <c r="IS46" s="37"/>
      <c r="IT46" s="37"/>
      <c r="IU46" s="18"/>
    </row>
    <row r="47" spans="2:255" s="19" customFormat="1" x14ac:dyDescent="0.35">
      <c r="B47" s="104"/>
      <c r="C47" s="127"/>
      <c r="D47" s="215" t="s">
        <v>185</v>
      </c>
      <c r="E47" s="193" t="s">
        <v>12</v>
      </c>
      <c r="F47" s="209">
        <v>239</v>
      </c>
      <c r="G47" s="34">
        <v>0</v>
      </c>
      <c r="H47" s="52">
        <f t="shared" si="0"/>
        <v>0</v>
      </c>
      <c r="L47" s="36"/>
      <c r="IS47" s="37"/>
      <c r="IT47" s="37"/>
      <c r="IU47" s="18"/>
    </row>
    <row r="48" spans="2:255" s="19" customFormat="1" ht="24.75" customHeight="1" thickBot="1" x14ac:dyDescent="0.4">
      <c r="B48" s="105"/>
      <c r="C48" s="128" t="s">
        <v>15</v>
      </c>
      <c r="D48" s="216" t="s">
        <v>186</v>
      </c>
      <c r="E48" s="187" t="s">
        <v>12</v>
      </c>
      <c r="F48" s="212">
        <v>239</v>
      </c>
      <c r="G48" s="57">
        <v>0</v>
      </c>
      <c r="H48" s="53">
        <f t="shared" si="0"/>
        <v>0</v>
      </c>
      <c r="L48" s="36"/>
      <c r="IS48" s="37"/>
      <c r="IT48" s="37"/>
      <c r="IU48" s="18"/>
    </row>
    <row r="49" spans="2:255" s="19" customFormat="1" ht="21.75" thickBot="1" x14ac:dyDescent="0.4">
      <c r="B49" s="49" t="s">
        <v>27</v>
      </c>
      <c r="C49" s="129" t="s">
        <v>16</v>
      </c>
      <c r="D49" s="217" t="s">
        <v>61</v>
      </c>
      <c r="E49" s="187" t="s">
        <v>12</v>
      </c>
      <c r="F49" s="212">
        <v>243</v>
      </c>
      <c r="G49" s="57">
        <v>0</v>
      </c>
      <c r="H49" s="53">
        <f t="shared" si="0"/>
        <v>0</v>
      </c>
      <c r="L49" s="36"/>
      <c r="IS49" s="37"/>
      <c r="IT49" s="37"/>
      <c r="IU49" s="18"/>
    </row>
    <row r="50" spans="2:255" s="19" customFormat="1" x14ac:dyDescent="0.35">
      <c r="B50" s="49" t="s">
        <v>27</v>
      </c>
      <c r="C50" s="129" t="s">
        <v>16</v>
      </c>
      <c r="D50" s="217" t="s">
        <v>62</v>
      </c>
      <c r="E50" s="187" t="s">
        <v>12</v>
      </c>
      <c r="F50" s="212">
        <v>239</v>
      </c>
      <c r="G50" s="57">
        <v>0</v>
      </c>
      <c r="H50" s="53">
        <f t="shared" si="0"/>
        <v>0</v>
      </c>
      <c r="L50" s="36"/>
      <c r="IS50" s="37"/>
      <c r="IT50" s="37"/>
      <c r="IU50" s="18"/>
    </row>
    <row r="51" spans="2:255" s="19" customFormat="1" ht="21.75" thickBot="1" x14ac:dyDescent="0.4">
      <c r="B51" s="105"/>
      <c r="C51" s="128"/>
      <c r="D51" s="217" t="s">
        <v>216</v>
      </c>
      <c r="E51" s="187" t="s">
        <v>12</v>
      </c>
      <c r="F51" s="212">
        <v>239</v>
      </c>
      <c r="G51" s="57">
        <v>0</v>
      </c>
      <c r="H51" s="53">
        <f t="shared" si="0"/>
        <v>0</v>
      </c>
      <c r="L51" s="36"/>
      <c r="IS51" s="37"/>
      <c r="IT51" s="37"/>
      <c r="IU51" s="18"/>
    </row>
    <row r="52" spans="2:255" s="19" customFormat="1" x14ac:dyDescent="0.35">
      <c r="B52" s="49" t="s">
        <v>27</v>
      </c>
      <c r="C52" s="129" t="s">
        <v>16</v>
      </c>
      <c r="D52" s="217" t="s">
        <v>63</v>
      </c>
      <c r="E52" s="187" t="s">
        <v>12</v>
      </c>
      <c r="F52" s="212">
        <v>239</v>
      </c>
      <c r="G52" s="57">
        <v>0</v>
      </c>
      <c r="H52" s="53">
        <f t="shared" si="0"/>
        <v>0</v>
      </c>
      <c r="L52" s="36"/>
      <c r="IS52" s="37"/>
      <c r="IT52" s="37"/>
      <c r="IU52" s="18"/>
    </row>
    <row r="53" spans="2:255" s="19" customFormat="1" ht="25.5" customHeight="1" x14ac:dyDescent="0.4">
      <c r="B53" s="45" t="s">
        <v>26</v>
      </c>
      <c r="C53" s="134"/>
      <c r="D53" s="308" t="s">
        <v>64</v>
      </c>
      <c r="E53" s="309" t="s">
        <v>12</v>
      </c>
      <c r="F53" s="304">
        <v>191</v>
      </c>
      <c r="G53" s="310">
        <v>0</v>
      </c>
      <c r="H53" s="306">
        <f t="shared" si="0"/>
        <v>0</v>
      </c>
      <c r="I53" s="307" t="s">
        <v>262</v>
      </c>
      <c r="L53" s="36"/>
      <c r="IS53" s="37"/>
      <c r="IT53" s="37"/>
      <c r="IU53" s="18"/>
    </row>
    <row r="54" spans="2:255" s="19" customFormat="1" x14ac:dyDescent="0.35">
      <c r="B54" s="45" t="s">
        <v>26</v>
      </c>
      <c r="C54" s="134"/>
      <c r="D54" s="217" t="s">
        <v>220</v>
      </c>
      <c r="E54" s="187" t="s">
        <v>12</v>
      </c>
      <c r="F54" s="212">
        <v>239</v>
      </c>
      <c r="G54" s="57">
        <v>0</v>
      </c>
      <c r="H54" s="53">
        <f t="shared" si="0"/>
        <v>0</v>
      </c>
      <c r="L54" s="36"/>
      <c r="IS54" s="37"/>
      <c r="IT54" s="37"/>
      <c r="IU54" s="18"/>
    </row>
    <row r="55" spans="2:255" s="19" customFormat="1" ht="42.75" thickBot="1" x14ac:dyDescent="0.4">
      <c r="B55" s="45" t="s">
        <v>26</v>
      </c>
      <c r="C55" s="135"/>
      <c r="D55" s="218" t="s">
        <v>221</v>
      </c>
      <c r="E55" s="195" t="s">
        <v>12</v>
      </c>
      <c r="F55" s="214">
        <v>239</v>
      </c>
      <c r="G55" s="55">
        <v>0</v>
      </c>
      <c r="H55" s="56">
        <f t="shared" si="0"/>
        <v>0</v>
      </c>
      <c r="L55" s="36"/>
      <c r="IS55" s="37"/>
      <c r="IT55" s="37"/>
      <c r="IU55" s="18"/>
    </row>
    <row r="56" spans="2:255" s="19" customFormat="1" ht="21.75" thickBot="1" x14ac:dyDescent="0.4">
      <c r="B56" s="104" t="s">
        <v>27</v>
      </c>
      <c r="C56" s="127" t="s">
        <v>16</v>
      </c>
      <c r="D56" s="215" t="s">
        <v>187</v>
      </c>
      <c r="E56" s="193" t="s">
        <v>14</v>
      </c>
      <c r="F56" s="209">
        <v>389</v>
      </c>
      <c r="G56" s="34">
        <v>0</v>
      </c>
      <c r="H56" s="52">
        <f t="shared" si="0"/>
        <v>0</v>
      </c>
      <c r="L56" s="36"/>
      <c r="IS56" s="37"/>
      <c r="IT56" s="37"/>
      <c r="IU56" s="18"/>
    </row>
    <row r="57" spans="2:255" s="19" customFormat="1" x14ac:dyDescent="0.35">
      <c r="B57" s="104" t="s">
        <v>27</v>
      </c>
      <c r="C57" s="129" t="s">
        <v>16</v>
      </c>
      <c r="D57" s="297" t="s">
        <v>188</v>
      </c>
      <c r="E57" s="187" t="s">
        <v>14</v>
      </c>
      <c r="F57" s="212">
        <v>389</v>
      </c>
      <c r="G57" s="39">
        <v>0</v>
      </c>
      <c r="H57" s="53">
        <f t="shared" si="0"/>
        <v>0</v>
      </c>
      <c r="L57" s="36"/>
      <c r="IS57" s="37"/>
      <c r="IT57" s="37"/>
      <c r="IU57" s="18"/>
    </row>
    <row r="58" spans="2:255" s="19" customFormat="1" x14ac:dyDescent="0.35">
      <c r="B58" s="295"/>
      <c r="C58" s="118"/>
      <c r="D58" s="217" t="s">
        <v>65</v>
      </c>
      <c r="E58" s="187" t="s">
        <v>14</v>
      </c>
      <c r="F58" s="212">
        <v>388</v>
      </c>
      <c r="G58" s="39">
        <v>0</v>
      </c>
      <c r="H58" s="53">
        <f t="shared" si="0"/>
        <v>0</v>
      </c>
      <c r="L58" s="36"/>
      <c r="IS58" s="37"/>
      <c r="IT58" s="37"/>
      <c r="IU58" s="18"/>
    </row>
    <row r="59" spans="2:255" s="19" customFormat="1" x14ac:dyDescent="0.35">
      <c r="B59" s="296"/>
      <c r="C59" s="299"/>
      <c r="D59" s="217" t="s">
        <v>189</v>
      </c>
      <c r="E59" s="187" t="s">
        <v>14</v>
      </c>
      <c r="F59" s="212">
        <v>389</v>
      </c>
      <c r="G59" s="39">
        <v>0</v>
      </c>
      <c r="H59" s="53">
        <f t="shared" si="0"/>
        <v>0</v>
      </c>
      <c r="L59" s="36"/>
      <c r="IS59" s="37"/>
      <c r="IT59" s="37"/>
      <c r="IU59" s="18"/>
    </row>
    <row r="60" spans="2:255" s="19" customFormat="1" ht="21.75" thickBot="1" x14ac:dyDescent="0.4">
      <c r="B60" s="295"/>
      <c r="C60" s="118"/>
      <c r="D60" s="217" t="s">
        <v>217</v>
      </c>
      <c r="E60" s="187" t="s">
        <v>14</v>
      </c>
      <c r="F60" s="212">
        <v>389</v>
      </c>
      <c r="G60" s="39">
        <v>0</v>
      </c>
      <c r="H60" s="53">
        <f t="shared" si="0"/>
        <v>0</v>
      </c>
      <c r="L60" s="36"/>
      <c r="IS60" s="37"/>
      <c r="IT60" s="37"/>
      <c r="IU60" s="18"/>
    </row>
    <row r="61" spans="2:255" s="19" customFormat="1" x14ac:dyDescent="0.35">
      <c r="B61" s="104" t="s">
        <v>27</v>
      </c>
      <c r="C61" s="300" t="s">
        <v>16</v>
      </c>
      <c r="D61" s="217" t="s">
        <v>66</v>
      </c>
      <c r="E61" s="187" t="s">
        <v>14</v>
      </c>
      <c r="F61" s="212">
        <v>389</v>
      </c>
      <c r="G61" s="39">
        <v>0</v>
      </c>
      <c r="H61" s="53">
        <f t="shared" si="0"/>
        <v>0</v>
      </c>
      <c r="L61" s="36"/>
      <c r="IS61" s="37"/>
      <c r="IT61" s="37"/>
      <c r="IU61" s="18"/>
    </row>
    <row r="62" spans="2:255" s="19" customFormat="1" ht="26.25" x14ac:dyDescent="0.4">
      <c r="B62" s="105" t="s">
        <v>26</v>
      </c>
      <c r="C62" s="118"/>
      <c r="D62" s="308" t="s">
        <v>67</v>
      </c>
      <c r="E62" s="309" t="s">
        <v>14</v>
      </c>
      <c r="F62" s="304">
        <v>311.2</v>
      </c>
      <c r="G62" s="305">
        <v>0</v>
      </c>
      <c r="H62" s="306">
        <f t="shared" si="0"/>
        <v>0</v>
      </c>
      <c r="I62" s="307" t="s">
        <v>262</v>
      </c>
      <c r="L62" s="36"/>
      <c r="IS62" s="37"/>
      <c r="IT62" s="37"/>
      <c r="IU62" s="18"/>
    </row>
    <row r="63" spans="2:255" s="19" customFormat="1" x14ac:dyDescent="0.35">
      <c r="B63" s="105" t="s">
        <v>26</v>
      </c>
      <c r="C63" s="143"/>
      <c r="D63" s="217" t="s">
        <v>222</v>
      </c>
      <c r="E63" s="187" t="s">
        <v>14</v>
      </c>
      <c r="F63" s="212">
        <v>389</v>
      </c>
      <c r="G63" s="39">
        <v>0</v>
      </c>
      <c r="H63" s="53">
        <f t="shared" si="0"/>
        <v>0</v>
      </c>
      <c r="L63" s="36"/>
      <c r="IS63" s="37"/>
      <c r="IT63" s="37"/>
      <c r="IU63" s="18"/>
    </row>
    <row r="64" spans="2:255" s="19" customFormat="1" ht="42.75" thickBot="1" x14ac:dyDescent="0.4">
      <c r="B64" s="105" t="s">
        <v>26</v>
      </c>
      <c r="C64" s="301" t="s">
        <v>16</v>
      </c>
      <c r="D64" s="218" t="s">
        <v>223</v>
      </c>
      <c r="E64" s="195" t="s">
        <v>14</v>
      </c>
      <c r="F64" s="219">
        <v>389</v>
      </c>
      <c r="G64" s="55">
        <v>0</v>
      </c>
      <c r="H64" s="56">
        <f t="shared" si="0"/>
        <v>0</v>
      </c>
      <c r="L64" s="36"/>
      <c r="IS64" s="37"/>
      <c r="IT64" s="37"/>
      <c r="IU64" s="18"/>
    </row>
    <row r="65" spans="2:255" s="19" customFormat="1" ht="24" thickBot="1" x14ac:dyDescent="0.4">
      <c r="B65" s="140"/>
      <c r="C65" s="298"/>
      <c r="D65" s="204" t="s">
        <v>28</v>
      </c>
      <c r="E65" s="181"/>
      <c r="F65" s="220"/>
      <c r="G65" s="60"/>
      <c r="H65" s="61"/>
      <c r="L65" s="36"/>
      <c r="IS65" s="37"/>
      <c r="IT65" s="37"/>
      <c r="IU65" s="18"/>
    </row>
    <row r="66" spans="2:255" s="19" customFormat="1" x14ac:dyDescent="0.35">
      <c r="B66" s="49" t="s">
        <v>27</v>
      </c>
      <c r="C66" s="131" t="s">
        <v>16</v>
      </c>
      <c r="D66" s="221" t="s">
        <v>68</v>
      </c>
      <c r="E66" s="222" t="s">
        <v>11</v>
      </c>
      <c r="F66" s="223">
        <v>152</v>
      </c>
      <c r="G66" s="148">
        <v>0</v>
      </c>
      <c r="H66" s="142">
        <f t="shared" si="0"/>
        <v>0</v>
      </c>
      <c r="L66" s="36"/>
      <c r="IS66" s="37"/>
      <c r="IT66" s="37"/>
      <c r="IU66" s="18"/>
    </row>
    <row r="67" spans="2:255" s="19" customFormat="1" x14ac:dyDescent="0.35">
      <c r="B67" s="136"/>
      <c r="C67" s="143"/>
      <c r="D67" s="217" t="s">
        <v>69</v>
      </c>
      <c r="E67" s="224" t="s">
        <v>12</v>
      </c>
      <c r="F67" s="225">
        <v>267</v>
      </c>
      <c r="G67" s="69">
        <v>0</v>
      </c>
      <c r="H67" s="64">
        <f t="shared" si="0"/>
        <v>0</v>
      </c>
      <c r="L67" s="36"/>
      <c r="IS67" s="37"/>
      <c r="IT67" s="37"/>
      <c r="IU67" s="18"/>
    </row>
    <row r="68" spans="2:255" s="19" customFormat="1" ht="21.75" thickBot="1" x14ac:dyDescent="0.4">
      <c r="B68" s="65"/>
      <c r="C68" s="135" t="s">
        <v>15</v>
      </c>
      <c r="D68" s="226" t="s">
        <v>70</v>
      </c>
      <c r="E68" s="227" t="s">
        <v>14</v>
      </c>
      <c r="F68" s="228">
        <v>425</v>
      </c>
      <c r="G68" s="71">
        <v>0</v>
      </c>
      <c r="H68" s="66">
        <f t="shared" si="0"/>
        <v>0</v>
      </c>
      <c r="L68" s="36"/>
      <c r="IS68" s="37"/>
      <c r="IT68" s="37"/>
      <c r="IU68" s="18"/>
    </row>
    <row r="69" spans="2:255" s="19" customFormat="1" ht="24" thickBot="1" x14ac:dyDescent="0.4">
      <c r="B69" s="146"/>
      <c r="C69" s="147"/>
      <c r="D69" s="196" t="s">
        <v>29</v>
      </c>
      <c r="E69" s="181"/>
      <c r="F69" s="220"/>
      <c r="G69" s="60"/>
      <c r="H69" s="61"/>
      <c r="L69" s="36"/>
      <c r="IS69" s="37"/>
      <c r="IT69" s="37"/>
      <c r="IU69" s="18"/>
    </row>
    <row r="70" spans="2:255" s="19" customFormat="1" ht="21.75" thickBot="1" x14ac:dyDescent="0.4">
      <c r="B70" s="49" t="s">
        <v>27</v>
      </c>
      <c r="C70" s="131" t="s">
        <v>16</v>
      </c>
      <c r="D70" s="229" t="s">
        <v>71</v>
      </c>
      <c r="E70" s="230" t="s">
        <v>11</v>
      </c>
      <c r="F70" s="185">
        <v>290</v>
      </c>
      <c r="G70" s="68">
        <v>0</v>
      </c>
      <c r="H70" s="142">
        <f t="shared" si="0"/>
        <v>0</v>
      </c>
      <c r="L70" s="36"/>
      <c r="IS70" s="37"/>
      <c r="IT70" s="37"/>
      <c r="IU70" s="18"/>
    </row>
    <row r="71" spans="2:255" s="19" customFormat="1" ht="21.75" thickBot="1" x14ac:dyDescent="0.4">
      <c r="B71" s="49" t="s">
        <v>27</v>
      </c>
      <c r="C71" s="132" t="s">
        <v>16</v>
      </c>
      <c r="D71" s="231" t="s">
        <v>72</v>
      </c>
      <c r="E71" s="232" t="s">
        <v>12</v>
      </c>
      <c r="F71" s="188">
        <v>530</v>
      </c>
      <c r="G71" s="69">
        <v>0</v>
      </c>
      <c r="H71" s="64">
        <f t="shared" si="0"/>
        <v>0</v>
      </c>
      <c r="L71" s="36"/>
      <c r="IS71" s="37"/>
      <c r="IT71" s="37"/>
      <c r="IU71" s="18"/>
    </row>
    <row r="72" spans="2:255" s="19" customFormat="1" ht="21.75" thickBot="1" x14ac:dyDescent="0.4">
      <c r="B72" s="49" t="s">
        <v>27</v>
      </c>
      <c r="C72" s="149" t="s">
        <v>16</v>
      </c>
      <c r="D72" s="233" t="s">
        <v>73</v>
      </c>
      <c r="E72" s="234" t="s">
        <v>14</v>
      </c>
      <c r="F72" s="235">
        <v>884</v>
      </c>
      <c r="G72" s="71">
        <v>0</v>
      </c>
      <c r="H72" s="66">
        <f t="shared" si="0"/>
        <v>0</v>
      </c>
      <c r="L72" s="36"/>
      <c r="IS72" s="37"/>
      <c r="IT72" s="37"/>
      <c r="IU72" s="18"/>
    </row>
    <row r="73" spans="2:255" s="19" customFormat="1" ht="24" thickBot="1" x14ac:dyDescent="0.4">
      <c r="B73" s="153"/>
      <c r="C73" s="157"/>
      <c r="D73" s="196" t="s">
        <v>31</v>
      </c>
      <c r="E73" s="181"/>
      <c r="F73" s="220"/>
      <c r="G73" s="47"/>
      <c r="H73" s="48"/>
      <c r="L73" s="36"/>
      <c r="IS73" s="37"/>
      <c r="IT73" s="37"/>
      <c r="IU73" s="18"/>
    </row>
    <row r="74" spans="2:255" s="19" customFormat="1" ht="21.75" thickBot="1" x14ac:dyDescent="0.4">
      <c r="B74" s="49" t="s">
        <v>27</v>
      </c>
      <c r="C74" s="127" t="s">
        <v>16</v>
      </c>
      <c r="D74" s="237" t="s">
        <v>120</v>
      </c>
      <c r="E74" s="238" t="s">
        <v>11</v>
      </c>
      <c r="F74" s="239">
        <v>117</v>
      </c>
      <c r="G74" s="68">
        <v>0</v>
      </c>
      <c r="H74" s="62">
        <f t="shared" si="0"/>
        <v>0</v>
      </c>
      <c r="L74" s="36"/>
      <c r="IS74" s="37"/>
      <c r="IT74" s="37"/>
      <c r="IU74" s="18"/>
    </row>
    <row r="75" spans="2:255" s="19" customFormat="1" x14ac:dyDescent="0.35">
      <c r="B75" s="49" t="s">
        <v>27</v>
      </c>
      <c r="C75" s="129" t="s">
        <v>16</v>
      </c>
      <c r="D75" s="240" t="s">
        <v>121</v>
      </c>
      <c r="E75" s="241" t="s">
        <v>11</v>
      </c>
      <c r="F75" s="212">
        <v>133</v>
      </c>
      <c r="G75" s="69">
        <v>0</v>
      </c>
      <c r="H75" s="64">
        <f t="shared" si="0"/>
        <v>0</v>
      </c>
      <c r="L75" s="36"/>
      <c r="IS75" s="37"/>
      <c r="IT75" s="37"/>
      <c r="IU75" s="18"/>
    </row>
    <row r="76" spans="2:255" s="19" customFormat="1" x14ac:dyDescent="0.35">
      <c r="B76" s="156"/>
      <c r="C76" s="154" t="s">
        <v>15</v>
      </c>
      <c r="D76" s="240" t="s">
        <v>122</v>
      </c>
      <c r="E76" s="241" t="s">
        <v>11</v>
      </c>
      <c r="F76" s="212">
        <v>100</v>
      </c>
      <c r="G76" s="69">
        <v>0</v>
      </c>
      <c r="H76" s="64">
        <f t="shared" si="0"/>
        <v>0</v>
      </c>
      <c r="L76" s="36"/>
      <c r="IS76" s="37"/>
      <c r="IT76" s="37"/>
      <c r="IU76" s="18"/>
    </row>
    <row r="77" spans="2:255" s="19" customFormat="1" ht="26.25" x14ac:dyDescent="0.4">
      <c r="B77" s="156"/>
      <c r="C77" s="118"/>
      <c r="D77" s="315" t="s">
        <v>123</v>
      </c>
      <c r="E77" s="316" t="s">
        <v>11</v>
      </c>
      <c r="F77" s="304">
        <v>77.599999999999994</v>
      </c>
      <c r="G77" s="305">
        <v>0</v>
      </c>
      <c r="H77" s="306">
        <f t="shared" si="0"/>
        <v>0</v>
      </c>
      <c r="I77" s="307" t="s">
        <v>262</v>
      </c>
      <c r="L77" s="36"/>
      <c r="IS77" s="37"/>
      <c r="IT77" s="37"/>
      <c r="IU77" s="18"/>
    </row>
    <row r="78" spans="2:255" s="19" customFormat="1" x14ac:dyDescent="0.35">
      <c r="B78" s="156"/>
      <c r="C78" s="128" t="s">
        <v>15</v>
      </c>
      <c r="D78" s="240" t="s">
        <v>124</v>
      </c>
      <c r="E78" s="241" t="s">
        <v>11</v>
      </c>
      <c r="F78" s="212">
        <v>134</v>
      </c>
      <c r="G78" s="69">
        <v>0</v>
      </c>
      <c r="H78" s="64">
        <f t="shared" si="0"/>
        <v>0</v>
      </c>
      <c r="L78" s="36"/>
      <c r="IS78" s="37"/>
      <c r="IT78" s="37"/>
      <c r="IU78" s="18"/>
    </row>
    <row r="79" spans="2:255" s="19" customFormat="1" x14ac:dyDescent="0.35">
      <c r="B79" s="156"/>
      <c r="C79" s="128"/>
      <c r="D79" s="240" t="s">
        <v>125</v>
      </c>
      <c r="E79" s="241" t="s">
        <v>11</v>
      </c>
      <c r="F79" s="212">
        <v>222</v>
      </c>
      <c r="G79" s="69">
        <v>0</v>
      </c>
      <c r="H79" s="64">
        <f t="shared" si="0"/>
        <v>0</v>
      </c>
      <c r="L79" s="36"/>
      <c r="IS79" s="37"/>
      <c r="IT79" s="37"/>
      <c r="IU79" s="18"/>
    </row>
    <row r="80" spans="2:255" s="19" customFormat="1" ht="21.75" thickBot="1" x14ac:dyDescent="0.4">
      <c r="B80" s="106"/>
      <c r="C80" s="128" t="s">
        <v>15</v>
      </c>
      <c r="D80" s="240" t="s">
        <v>126</v>
      </c>
      <c r="E80" s="241" t="s">
        <v>11</v>
      </c>
      <c r="F80" s="212">
        <v>170</v>
      </c>
      <c r="G80" s="39">
        <v>0</v>
      </c>
      <c r="H80" s="53">
        <f t="shared" si="0"/>
        <v>0</v>
      </c>
      <c r="L80" s="36"/>
      <c r="IS80" s="37"/>
      <c r="IT80" s="37"/>
      <c r="IU80" s="18"/>
    </row>
    <row r="81" spans="2:255" s="19" customFormat="1" ht="21.75" thickBot="1" x14ac:dyDescent="0.4">
      <c r="B81" s="49" t="s">
        <v>27</v>
      </c>
      <c r="C81" s="129" t="s">
        <v>16</v>
      </c>
      <c r="D81" s="240" t="s">
        <v>127</v>
      </c>
      <c r="E81" s="241" t="s">
        <v>11</v>
      </c>
      <c r="F81" s="212">
        <v>98</v>
      </c>
      <c r="G81" s="39">
        <v>0</v>
      </c>
      <c r="H81" s="53">
        <f t="shared" si="0"/>
        <v>0</v>
      </c>
      <c r="L81" s="36"/>
      <c r="IS81" s="37"/>
      <c r="IT81" s="37"/>
      <c r="IU81" s="18"/>
    </row>
    <row r="82" spans="2:255" s="19" customFormat="1" ht="21.75" thickBot="1" x14ac:dyDescent="0.4">
      <c r="B82" s="49" t="s">
        <v>27</v>
      </c>
      <c r="C82" s="129" t="s">
        <v>16</v>
      </c>
      <c r="D82" s="240" t="s">
        <v>128</v>
      </c>
      <c r="E82" s="241" t="s">
        <v>11</v>
      </c>
      <c r="F82" s="212">
        <v>162</v>
      </c>
      <c r="G82" s="39">
        <v>0</v>
      </c>
      <c r="H82" s="53">
        <f t="shared" si="0"/>
        <v>0</v>
      </c>
      <c r="L82" s="36"/>
      <c r="IS82" s="37"/>
      <c r="IT82" s="37"/>
      <c r="IU82" s="18"/>
    </row>
    <row r="83" spans="2:255" s="19" customFormat="1" x14ac:dyDescent="0.35">
      <c r="B83" s="49" t="s">
        <v>27</v>
      </c>
      <c r="C83" s="129" t="s">
        <v>16</v>
      </c>
      <c r="D83" s="240" t="s">
        <v>129</v>
      </c>
      <c r="E83" s="241" t="s">
        <v>11</v>
      </c>
      <c r="F83" s="212">
        <v>148</v>
      </c>
      <c r="G83" s="39">
        <v>0</v>
      </c>
      <c r="H83" s="53">
        <f t="shared" si="0"/>
        <v>0</v>
      </c>
      <c r="L83" s="36"/>
      <c r="IS83" s="37"/>
      <c r="IT83" s="37"/>
      <c r="IU83" s="18"/>
    </row>
    <row r="84" spans="2:255" s="19" customFormat="1" ht="21.75" thickBot="1" x14ac:dyDescent="0.4">
      <c r="B84" s="72"/>
      <c r="C84" s="128"/>
      <c r="D84" s="240" t="s">
        <v>130</v>
      </c>
      <c r="E84" s="241" t="s">
        <v>11</v>
      </c>
      <c r="F84" s="212">
        <v>152</v>
      </c>
      <c r="G84" s="39">
        <v>0</v>
      </c>
      <c r="H84" s="53">
        <f t="shared" si="0"/>
        <v>0</v>
      </c>
      <c r="L84" s="36"/>
      <c r="IS84" s="37"/>
      <c r="IT84" s="37"/>
      <c r="IU84" s="18"/>
    </row>
    <row r="85" spans="2:255" s="19" customFormat="1" ht="21.75" thickBot="1" x14ac:dyDescent="0.4">
      <c r="B85" s="49" t="s">
        <v>27</v>
      </c>
      <c r="C85" s="158" t="s">
        <v>16</v>
      </c>
      <c r="D85" s="242" t="s">
        <v>131</v>
      </c>
      <c r="E85" s="243" t="s">
        <v>11</v>
      </c>
      <c r="F85" s="219">
        <v>145</v>
      </c>
      <c r="G85" s="55">
        <v>0</v>
      </c>
      <c r="H85" s="56">
        <f t="shared" si="0"/>
        <v>0</v>
      </c>
      <c r="L85" s="36"/>
      <c r="IS85" s="37"/>
      <c r="IT85" s="37"/>
      <c r="IU85" s="18"/>
    </row>
    <row r="86" spans="2:255" s="19" customFormat="1" ht="21.75" thickBot="1" x14ac:dyDescent="0.4">
      <c r="B86" s="49" t="s">
        <v>27</v>
      </c>
      <c r="C86" s="127" t="s">
        <v>16</v>
      </c>
      <c r="D86" s="244" t="s">
        <v>132</v>
      </c>
      <c r="E86" s="245" t="s">
        <v>12</v>
      </c>
      <c r="F86" s="209">
        <v>198</v>
      </c>
      <c r="G86" s="34">
        <v>0</v>
      </c>
      <c r="H86" s="52">
        <f t="shared" si="0"/>
        <v>0</v>
      </c>
      <c r="L86" s="36"/>
      <c r="IS86" s="37"/>
      <c r="IT86" s="37"/>
      <c r="IU86" s="18"/>
    </row>
    <row r="87" spans="2:255" s="19" customFormat="1" x14ac:dyDescent="0.35">
      <c r="B87" s="49" t="s">
        <v>27</v>
      </c>
      <c r="C87" s="129" t="s">
        <v>16</v>
      </c>
      <c r="D87" s="240" t="s">
        <v>133</v>
      </c>
      <c r="E87" s="241" t="s">
        <v>12</v>
      </c>
      <c r="F87" s="212">
        <v>229</v>
      </c>
      <c r="G87" s="39">
        <v>0</v>
      </c>
      <c r="H87" s="53">
        <f t="shared" si="0"/>
        <v>0</v>
      </c>
      <c r="L87" s="36"/>
      <c r="IS87" s="37"/>
      <c r="IT87" s="37"/>
      <c r="IU87" s="18"/>
    </row>
    <row r="88" spans="2:255" s="19" customFormat="1" x14ac:dyDescent="0.35">
      <c r="B88" s="38"/>
      <c r="C88" s="128" t="s">
        <v>15</v>
      </c>
      <c r="D88" s="240" t="s">
        <v>134</v>
      </c>
      <c r="E88" s="241" t="s">
        <v>12</v>
      </c>
      <c r="F88" s="212">
        <v>164</v>
      </c>
      <c r="G88" s="39">
        <v>0</v>
      </c>
      <c r="H88" s="53">
        <f t="shared" si="0"/>
        <v>0</v>
      </c>
      <c r="L88" s="36"/>
      <c r="IS88" s="37"/>
      <c r="IT88" s="37"/>
      <c r="IU88" s="18"/>
    </row>
    <row r="89" spans="2:255" s="19" customFormat="1" ht="27" thickBot="1" x14ac:dyDescent="0.45">
      <c r="B89" s="38"/>
      <c r="C89" s="128"/>
      <c r="D89" s="315" t="s">
        <v>135</v>
      </c>
      <c r="E89" s="316" t="s">
        <v>12</v>
      </c>
      <c r="F89" s="304">
        <v>126.4</v>
      </c>
      <c r="G89" s="305">
        <v>0</v>
      </c>
      <c r="H89" s="306">
        <f t="shared" ref="H89:H155" si="1">F89*G89</f>
        <v>0</v>
      </c>
      <c r="I89" s="307" t="s">
        <v>262</v>
      </c>
      <c r="L89" s="36"/>
      <c r="IS89" s="37"/>
      <c r="IT89" s="37"/>
      <c r="IU89" s="18"/>
    </row>
    <row r="90" spans="2:255" s="19" customFormat="1" x14ac:dyDescent="0.35">
      <c r="B90" s="49" t="s">
        <v>27</v>
      </c>
      <c r="C90" s="129" t="s">
        <v>16</v>
      </c>
      <c r="D90" s="240" t="s">
        <v>136</v>
      </c>
      <c r="E90" s="241" t="s">
        <v>12</v>
      </c>
      <c r="F90" s="212">
        <v>232</v>
      </c>
      <c r="G90" s="39">
        <v>0</v>
      </c>
      <c r="H90" s="53">
        <f t="shared" si="1"/>
        <v>0</v>
      </c>
      <c r="L90" s="36"/>
      <c r="IS90" s="37"/>
      <c r="IT90" s="37"/>
      <c r="IU90" s="18"/>
    </row>
    <row r="91" spans="2:255" s="19" customFormat="1" ht="21.75" thickBot="1" x14ac:dyDescent="0.4">
      <c r="B91" s="41"/>
      <c r="C91" s="128"/>
      <c r="D91" s="240" t="s">
        <v>137</v>
      </c>
      <c r="E91" s="241" t="s">
        <v>12</v>
      </c>
      <c r="F91" s="212">
        <v>403</v>
      </c>
      <c r="G91" s="39">
        <v>0</v>
      </c>
      <c r="H91" s="53">
        <f t="shared" si="1"/>
        <v>0</v>
      </c>
      <c r="L91" s="36"/>
      <c r="IS91" s="37"/>
      <c r="IT91" s="37"/>
      <c r="IU91" s="18"/>
    </row>
    <row r="92" spans="2:255" s="19" customFormat="1" ht="21.75" thickBot="1" x14ac:dyDescent="0.4">
      <c r="B92" s="49" t="s">
        <v>27</v>
      </c>
      <c r="C92" s="129" t="s">
        <v>16</v>
      </c>
      <c r="D92" s="240" t="s">
        <v>138</v>
      </c>
      <c r="E92" s="241" t="s">
        <v>12</v>
      </c>
      <c r="F92" s="212">
        <v>302</v>
      </c>
      <c r="G92" s="39">
        <v>0</v>
      </c>
      <c r="H92" s="53">
        <f t="shared" si="1"/>
        <v>0</v>
      </c>
      <c r="L92" s="36"/>
      <c r="IS92" s="37"/>
      <c r="IT92" s="37"/>
      <c r="IU92" s="18"/>
    </row>
    <row r="93" spans="2:255" s="19" customFormat="1" ht="21.75" thickBot="1" x14ac:dyDescent="0.4">
      <c r="B93" s="49" t="s">
        <v>27</v>
      </c>
      <c r="C93" s="129" t="s">
        <v>16</v>
      </c>
      <c r="D93" s="240" t="s">
        <v>139</v>
      </c>
      <c r="E93" s="241" t="s">
        <v>12</v>
      </c>
      <c r="F93" s="212">
        <v>161</v>
      </c>
      <c r="G93" s="39">
        <v>0</v>
      </c>
      <c r="H93" s="53">
        <f t="shared" si="1"/>
        <v>0</v>
      </c>
      <c r="L93" s="36"/>
      <c r="IS93" s="37"/>
      <c r="IT93" s="37"/>
      <c r="IU93" s="18"/>
    </row>
    <row r="94" spans="2:255" s="19" customFormat="1" ht="21.75" thickBot="1" x14ac:dyDescent="0.4">
      <c r="B94" s="49" t="s">
        <v>27</v>
      </c>
      <c r="C94" s="129" t="s">
        <v>16</v>
      </c>
      <c r="D94" s="240" t="s">
        <v>140</v>
      </c>
      <c r="E94" s="241" t="s">
        <v>12</v>
      </c>
      <c r="F94" s="212">
        <v>286</v>
      </c>
      <c r="G94" s="39">
        <v>0</v>
      </c>
      <c r="H94" s="53">
        <f t="shared" si="1"/>
        <v>0</v>
      </c>
      <c r="L94" s="36"/>
      <c r="IS94" s="37"/>
      <c r="IT94" s="37"/>
      <c r="IU94" s="18"/>
    </row>
    <row r="95" spans="2:255" s="19" customFormat="1" x14ac:dyDescent="0.35">
      <c r="B95" s="49" t="s">
        <v>27</v>
      </c>
      <c r="C95" s="129" t="s">
        <v>16</v>
      </c>
      <c r="D95" s="240" t="s">
        <v>141</v>
      </c>
      <c r="E95" s="241" t="s">
        <v>12</v>
      </c>
      <c r="F95" s="212">
        <v>258</v>
      </c>
      <c r="G95" s="39">
        <v>0</v>
      </c>
      <c r="H95" s="53">
        <f t="shared" si="1"/>
        <v>0</v>
      </c>
      <c r="L95" s="36"/>
      <c r="IS95" s="37"/>
      <c r="IT95" s="37"/>
      <c r="IU95" s="18"/>
    </row>
    <row r="96" spans="2:255" s="19" customFormat="1" ht="21.75" thickBot="1" x14ac:dyDescent="0.4">
      <c r="B96" s="41"/>
      <c r="C96" s="128"/>
      <c r="D96" s="240" t="s">
        <v>142</v>
      </c>
      <c r="E96" s="241" t="s">
        <v>12</v>
      </c>
      <c r="F96" s="212">
        <v>267</v>
      </c>
      <c r="G96" s="39">
        <v>0</v>
      </c>
      <c r="H96" s="53">
        <f t="shared" si="1"/>
        <v>0</v>
      </c>
      <c r="L96" s="36"/>
      <c r="IS96" s="37"/>
      <c r="IT96" s="37"/>
      <c r="IU96" s="18"/>
    </row>
    <row r="97" spans="2:255" s="19" customFormat="1" ht="21.75" thickBot="1" x14ac:dyDescent="0.4">
      <c r="B97" s="49" t="s">
        <v>27</v>
      </c>
      <c r="C97" s="158" t="s">
        <v>16</v>
      </c>
      <c r="D97" s="246" t="s">
        <v>143</v>
      </c>
      <c r="E97" s="243" t="s">
        <v>12</v>
      </c>
      <c r="F97" s="219">
        <v>252</v>
      </c>
      <c r="G97" s="55">
        <v>0</v>
      </c>
      <c r="H97" s="56">
        <f t="shared" si="1"/>
        <v>0</v>
      </c>
      <c r="L97" s="36"/>
      <c r="IS97" s="37"/>
      <c r="IT97" s="37"/>
      <c r="IU97" s="18"/>
    </row>
    <row r="98" spans="2:255" s="19" customFormat="1" x14ac:dyDescent="0.35">
      <c r="B98" s="49" t="s">
        <v>27</v>
      </c>
      <c r="C98" s="127" t="s">
        <v>16</v>
      </c>
      <c r="D98" s="244" t="s">
        <v>144</v>
      </c>
      <c r="E98" s="245" t="s">
        <v>14</v>
      </c>
      <c r="F98" s="209">
        <v>303</v>
      </c>
      <c r="G98" s="34">
        <v>0</v>
      </c>
      <c r="H98" s="52">
        <f t="shared" si="1"/>
        <v>0</v>
      </c>
      <c r="L98" s="36"/>
      <c r="IS98" s="37"/>
      <c r="IT98" s="37"/>
      <c r="IU98" s="18"/>
    </row>
    <row r="99" spans="2:255" s="19" customFormat="1" x14ac:dyDescent="0.35">
      <c r="B99" s="38"/>
      <c r="C99" s="128" t="s">
        <v>15</v>
      </c>
      <c r="D99" s="240" t="s">
        <v>145</v>
      </c>
      <c r="E99" s="241" t="s">
        <v>14</v>
      </c>
      <c r="F99" s="212">
        <v>357</v>
      </c>
      <c r="G99" s="39">
        <v>0</v>
      </c>
      <c r="H99" s="53">
        <f t="shared" si="1"/>
        <v>0</v>
      </c>
      <c r="L99" s="36"/>
      <c r="IS99" s="37"/>
      <c r="IT99" s="37"/>
      <c r="IU99" s="18"/>
    </row>
    <row r="100" spans="2:255" s="19" customFormat="1" x14ac:dyDescent="0.35">
      <c r="B100" s="38"/>
      <c r="C100" s="128" t="s">
        <v>15</v>
      </c>
      <c r="D100" s="240" t="s">
        <v>146</v>
      </c>
      <c r="E100" s="241" t="s">
        <v>14</v>
      </c>
      <c r="F100" s="212">
        <v>242</v>
      </c>
      <c r="G100" s="39">
        <v>0</v>
      </c>
      <c r="H100" s="53">
        <f t="shared" si="1"/>
        <v>0</v>
      </c>
      <c r="L100" s="36"/>
      <c r="IS100" s="37"/>
      <c r="IT100" s="37"/>
      <c r="IU100" s="18"/>
    </row>
    <row r="101" spans="2:255" s="19" customFormat="1" ht="27" thickBot="1" x14ac:dyDescent="0.45">
      <c r="B101" s="38"/>
      <c r="C101" s="128"/>
      <c r="D101" s="315" t="s">
        <v>147</v>
      </c>
      <c r="E101" s="316" t="s">
        <v>14</v>
      </c>
      <c r="F101" s="304">
        <v>184.8</v>
      </c>
      <c r="G101" s="305">
        <v>0</v>
      </c>
      <c r="H101" s="306">
        <f t="shared" si="1"/>
        <v>0</v>
      </c>
      <c r="I101" s="307" t="s">
        <v>262</v>
      </c>
      <c r="L101" s="36"/>
      <c r="IS101" s="37"/>
      <c r="IT101" s="37"/>
      <c r="IU101" s="18"/>
    </row>
    <row r="102" spans="2:255" s="19" customFormat="1" x14ac:dyDescent="0.35">
      <c r="B102" s="49" t="s">
        <v>27</v>
      </c>
      <c r="C102" s="129" t="s">
        <v>16</v>
      </c>
      <c r="D102" s="240" t="s">
        <v>148</v>
      </c>
      <c r="E102" s="241" t="s">
        <v>14</v>
      </c>
      <c r="F102" s="212">
        <v>363</v>
      </c>
      <c r="G102" s="39">
        <v>0</v>
      </c>
      <c r="H102" s="53">
        <f t="shared" si="1"/>
        <v>0</v>
      </c>
      <c r="L102" s="36"/>
      <c r="IS102" s="37"/>
      <c r="IT102" s="37"/>
      <c r="IU102" s="18"/>
    </row>
    <row r="103" spans="2:255" s="19" customFormat="1" x14ac:dyDescent="0.35">
      <c r="B103" s="41"/>
      <c r="C103" s="128" t="s">
        <v>15</v>
      </c>
      <c r="D103" s="240" t="s">
        <v>149</v>
      </c>
      <c r="E103" s="241" t="s">
        <v>14</v>
      </c>
      <c r="F103" s="212">
        <v>667</v>
      </c>
      <c r="G103" s="39">
        <v>0</v>
      </c>
      <c r="H103" s="53">
        <f t="shared" si="1"/>
        <v>0</v>
      </c>
      <c r="L103" s="36"/>
      <c r="IS103" s="37"/>
      <c r="IT103" s="37"/>
      <c r="IU103" s="18"/>
    </row>
    <row r="104" spans="2:255" s="19" customFormat="1" ht="21.75" thickBot="1" x14ac:dyDescent="0.3">
      <c r="B104" s="136"/>
      <c r="C104" s="143"/>
      <c r="D104" s="240" t="s">
        <v>150</v>
      </c>
      <c r="E104" s="241" t="s">
        <v>14</v>
      </c>
      <c r="F104" s="212">
        <v>487</v>
      </c>
      <c r="G104" s="39">
        <v>0</v>
      </c>
      <c r="H104" s="53">
        <f t="shared" si="1"/>
        <v>0</v>
      </c>
      <c r="L104" s="36"/>
      <c r="IS104" s="37"/>
      <c r="IT104" s="37"/>
      <c r="IU104" s="18"/>
    </row>
    <row r="105" spans="2:255" s="19" customFormat="1" ht="21.75" thickBot="1" x14ac:dyDescent="0.4">
      <c r="B105" s="49" t="s">
        <v>27</v>
      </c>
      <c r="C105" s="129" t="s">
        <v>16</v>
      </c>
      <c r="D105" s="240" t="s">
        <v>151</v>
      </c>
      <c r="E105" s="241" t="s">
        <v>14</v>
      </c>
      <c r="F105" s="212">
        <v>236</v>
      </c>
      <c r="G105" s="39">
        <v>0</v>
      </c>
      <c r="H105" s="53">
        <f t="shared" si="1"/>
        <v>0</v>
      </c>
      <c r="L105" s="36"/>
      <c r="IS105" s="37"/>
      <c r="IT105" s="37"/>
      <c r="IU105" s="18"/>
    </row>
    <row r="106" spans="2:255" s="19" customFormat="1" ht="21.75" thickBot="1" x14ac:dyDescent="0.4">
      <c r="B106" s="49" t="s">
        <v>27</v>
      </c>
      <c r="C106" s="129" t="s">
        <v>16</v>
      </c>
      <c r="D106" s="240" t="s">
        <v>152</v>
      </c>
      <c r="E106" s="241" t="s">
        <v>14</v>
      </c>
      <c r="F106" s="212">
        <v>459</v>
      </c>
      <c r="G106" s="69">
        <v>0</v>
      </c>
      <c r="H106" s="64">
        <f t="shared" si="1"/>
        <v>0</v>
      </c>
      <c r="L106" s="36"/>
      <c r="IS106" s="37"/>
      <c r="IT106" s="37"/>
      <c r="IU106" s="18"/>
    </row>
    <row r="107" spans="2:255" s="19" customFormat="1" x14ac:dyDescent="0.35">
      <c r="B107" s="49" t="s">
        <v>27</v>
      </c>
      <c r="C107" s="129" t="s">
        <v>16</v>
      </c>
      <c r="D107" s="240" t="s">
        <v>153</v>
      </c>
      <c r="E107" s="241" t="s">
        <v>14</v>
      </c>
      <c r="F107" s="212">
        <v>409</v>
      </c>
      <c r="G107" s="69">
        <v>0</v>
      </c>
      <c r="H107" s="64">
        <f t="shared" si="1"/>
        <v>0</v>
      </c>
      <c r="L107" s="36"/>
      <c r="IS107" s="37"/>
      <c r="IT107" s="37"/>
      <c r="IU107" s="18"/>
    </row>
    <row r="108" spans="2:255" s="19" customFormat="1" ht="21.75" thickBot="1" x14ac:dyDescent="0.4">
      <c r="B108" s="70"/>
      <c r="C108" s="134" t="s">
        <v>15</v>
      </c>
      <c r="D108" s="240" t="s">
        <v>154</v>
      </c>
      <c r="E108" s="241" t="s">
        <v>14</v>
      </c>
      <c r="F108" s="212">
        <v>425</v>
      </c>
      <c r="G108" s="69">
        <v>0</v>
      </c>
      <c r="H108" s="64">
        <f t="shared" si="1"/>
        <v>0</v>
      </c>
      <c r="L108" s="36"/>
      <c r="IS108" s="37"/>
      <c r="IT108" s="37"/>
      <c r="IU108" s="18"/>
    </row>
    <row r="109" spans="2:255" s="19" customFormat="1" ht="21.75" thickBot="1" x14ac:dyDescent="0.4">
      <c r="B109" s="49" t="s">
        <v>27</v>
      </c>
      <c r="C109" s="158" t="s">
        <v>16</v>
      </c>
      <c r="D109" s="246" t="s">
        <v>155</v>
      </c>
      <c r="E109" s="243" t="s">
        <v>14</v>
      </c>
      <c r="F109" s="219">
        <v>398</v>
      </c>
      <c r="G109" s="71">
        <v>0</v>
      </c>
      <c r="H109" s="66">
        <f t="shared" si="1"/>
        <v>0</v>
      </c>
      <c r="L109" s="36"/>
      <c r="IS109" s="37"/>
      <c r="IT109" s="37"/>
      <c r="IU109" s="18"/>
    </row>
    <row r="110" spans="2:255" s="19" customFormat="1" ht="24" thickBot="1" x14ac:dyDescent="0.4">
      <c r="B110" s="161"/>
      <c r="C110" s="162"/>
      <c r="D110" s="196" t="s">
        <v>32</v>
      </c>
      <c r="E110" s="247"/>
      <c r="F110" s="248"/>
      <c r="G110" s="163"/>
      <c r="H110" s="175"/>
      <c r="L110" s="36"/>
      <c r="IS110" s="37"/>
      <c r="IT110" s="37"/>
      <c r="IU110" s="18"/>
    </row>
    <row r="111" spans="2:255" s="19" customFormat="1" x14ac:dyDescent="0.35">
      <c r="B111" s="49" t="s">
        <v>27</v>
      </c>
      <c r="C111" s="129" t="s">
        <v>16</v>
      </c>
      <c r="D111" s="249" t="s">
        <v>156</v>
      </c>
      <c r="E111" s="238" t="s">
        <v>11</v>
      </c>
      <c r="F111" s="239">
        <v>152</v>
      </c>
      <c r="G111" s="145">
        <v>0</v>
      </c>
      <c r="H111" s="62">
        <f t="shared" si="1"/>
        <v>0</v>
      </c>
      <c r="L111" s="36"/>
      <c r="IS111" s="37"/>
      <c r="IT111" s="37"/>
      <c r="IU111" s="18"/>
    </row>
    <row r="112" spans="2:255" s="19" customFormat="1" x14ac:dyDescent="0.35">
      <c r="B112" s="63"/>
      <c r="C112" s="134"/>
      <c r="D112" s="250" t="s">
        <v>157</v>
      </c>
      <c r="E112" s="241" t="s">
        <v>11</v>
      </c>
      <c r="F112" s="212">
        <v>133</v>
      </c>
      <c r="G112" s="159">
        <v>0</v>
      </c>
      <c r="H112" s="64">
        <f t="shared" si="1"/>
        <v>0</v>
      </c>
      <c r="L112" s="36"/>
      <c r="IS112" s="37"/>
      <c r="IT112" s="37"/>
      <c r="IU112" s="18"/>
    </row>
    <row r="113" spans="2:255" s="19" customFormat="1" x14ac:dyDescent="0.35">
      <c r="B113" s="63"/>
      <c r="C113" s="134"/>
      <c r="D113" s="250" t="s">
        <v>158</v>
      </c>
      <c r="E113" s="241" t="s">
        <v>11</v>
      </c>
      <c r="F113" s="212">
        <v>222</v>
      </c>
      <c r="G113" s="159">
        <v>0</v>
      </c>
      <c r="H113" s="64">
        <f t="shared" si="1"/>
        <v>0</v>
      </c>
      <c r="L113" s="36"/>
      <c r="IS113" s="37"/>
      <c r="IT113" s="37"/>
      <c r="IU113" s="18"/>
    </row>
    <row r="114" spans="2:255" s="19" customFormat="1" ht="21.75" thickBot="1" x14ac:dyDescent="0.4">
      <c r="B114" s="63"/>
      <c r="C114" s="134"/>
      <c r="D114" s="250" t="s">
        <v>159</v>
      </c>
      <c r="E114" s="241" t="s">
        <v>11</v>
      </c>
      <c r="F114" s="212">
        <v>297</v>
      </c>
      <c r="G114" s="159">
        <v>0</v>
      </c>
      <c r="H114" s="64">
        <f t="shared" si="1"/>
        <v>0</v>
      </c>
      <c r="L114" s="36"/>
      <c r="IS114" s="37"/>
      <c r="IT114" s="37"/>
      <c r="IU114" s="18"/>
    </row>
    <row r="115" spans="2:255" s="19" customFormat="1" ht="21.75" thickBot="1" x14ac:dyDescent="0.4">
      <c r="B115" s="49" t="s">
        <v>27</v>
      </c>
      <c r="C115" s="129" t="s">
        <v>16</v>
      </c>
      <c r="D115" s="250" t="s">
        <v>160</v>
      </c>
      <c r="E115" s="241" t="s">
        <v>11</v>
      </c>
      <c r="F115" s="212">
        <v>290</v>
      </c>
      <c r="G115" s="100">
        <v>0</v>
      </c>
      <c r="H115" s="53">
        <f t="shared" si="1"/>
        <v>0</v>
      </c>
      <c r="L115" s="36"/>
      <c r="IS115" s="37"/>
      <c r="IT115" s="37"/>
      <c r="IU115" s="18"/>
    </row>
    <row r="116" spans="2:255" s="19" customFormat="1" x14ac:dyDescent="0.35">
      <c r="B116" s="49" t="s">
        <v>27</v>
      </c>
      <c r="C116" s="129" t="s">
        <v>16</v>
      </c>
      <c r="D116" s="250" t="s">
        <v>161</v>
      </c>
      <c r="E116" s="241" t="s">
        <v>11</v>
      </c>
      <c r="F116" s="212">
        <v>216</v>
      </c>
      <c r="G116" s="100">
        <v>0</v>
      </c>
      <c r="H116" s="53">
        <f t="shared" si="1"/>
        <v>0</v>
      </c>
      <c r="L116" s="36"/>
      <c r="S116" s="36"/>
      <c r="IS116" s="37"/>
      <c r="IT116" s="37"/>
      <c r="IU116" s="18"/>
    </row>
    <row r="117" spans="2:255" s="19" customFormat="1" x14ac:dyDescent="0.35">
      <c r="B117" s="38"/>
      <c r="C117" s="128" t="s">
        <v>15</v>
      </c>
      <c r="D117" s="250" t="s">
        <v>162</v>
      </c>
      <c r="E117" s="241" t="s">
        <v>11</v>
      </c>
      <c r="F117" s="212">
        <v>815</v>
      </c>
      <c r="G117" s="100">
        <v>0</v>
      </c>
      <c r="H117" s="53">
        <f t="shared" si="1"/>
        <v>0</v>
      </c>
      <c r="L117" s="36"/>
      <c r="IS117" s="37"/>
      <c r="IT117" s="37"/>
      <c r="IU117" s="18"/>
    </row>
    <row r="118" spans="2:255" s="19" customFormat="1" x14ac:dyDescent="0.35">
      <c r="B118" s="38"/>
      <c r="C118" s="128" t="s">
        <v>15</v>
      </c>
      <c r="D118" s="250" t="s">
        <v>163</v>
      </c>
      <c r="E118" s="241" t="s">
        <v>11</v>
      </c>
      <c r="F118" s="212">
        <v>516</v>
      </c>
      <c r="G118" s="100">
        <v>0</v>
      </c>
      <c r="H118" s="53">
        <f t="shared" si="1"/>
        <v>0</v>
      </c>
      <c r="L118" s="36"/>
      <c r="IS118" s="37"/>
      <c r="IT118" s="37"/>
      <c r="IU118" s="18"/>
    </row>
    <row r="119" spans="2:255" s="19" customFormat="1" x14ac:dyDescent="0.35">
      <c r="B119" s="41"/>
      <c r="C119" s="128" t="s">
        <v>15</v>
      </c>
      <c r="D119" s="250" t="s">
        <v>164</v>
      </c>
      <c r="E119" s="241" t="s">
        <v>11</v>
      </c>
      <c r="F119" s="212">
        <v>162</v>
      </c>
      <c r="G119" s="100">
        <v>0</v>
      </c>
      <c r="H119" s="53">
        <f t="shared" si="1"/>
        <v>0</v>
      </c>
      <c r="L119" s="36"/>
      <c r="IS119" s="37"/>
      <c r="IT119" s="37"/>
      <c r="IU119" s="18"/>
    </row>
    <row r="120" spans="2:255" s="19" customFormat="1" ht="21.75" thickBot="1" x14ac:dyDescent="0.4">
      <c r="B120" s="67"/>
      <c r="C120" s="133"/>
      <c r="D120" s="251" t="s">
        <v>192</v>
      </c>
      <c r="E120" s="241" t="s">
        <v>11</v>
      </c>
      <c r="F120" s="214">
        <v>207</v>
      </c>
      <c r="G120" s="101">
        <v>0</v>
      </c>
      <c r="H120" s="58">
        <f t="shared" si="1"/>
        <v>0</v>
      </c>
      <c r="L120" s="36"/>
      <c r="IS120" s="37"/>
      <c r="IT120" s="37"/>
      <c r="IU120" s="18"/>
    </row>
    <row r="121" spans="2:255" s="19" customFormat="1" x14ac:dyDescent="0.35">
      <c r="B121" s="165"/>
      <c r="C121" s="155"/>
      <c r="D121" s="252" t="s">
        <v>165</v>
      </c>
      <c r="E121" s="245" t="s">
        <v>12</v>
      </c>
      <c r="F121" s="209">
        <v>267</v>
      </c>
      <c r="G121" s="99">
        <v>0</v>
      </c>
      <c r="H121" s="52">
        <f>F121*G121</f>
        <v>0</v>
      </c>
      <c r="L121" s="36"/>
      <c r="IS121" s="37"/>
      <c r="IT121" s="37"/>
      <c r="IU121" s="18"/>
    </row>
    <row r="122" spans="2:255" s="19" customFormat="1" x14ac:dyDescent="0.35">
      <c r="B122" s="38"/>
      <c r="C122" s="128"/>
      <c r="D122" s="250" t="s">
        <v>166</v>
      </c>
      <c r="E122" s="241" t="s">
        <v>12</v>
      </c>
      <c r="F122" s="212">
        <v>230</v>
      </c>
      <c r="G122" s="100">
        <v>0</v>
      </c>
      <c r="H122" s="53">
        <f t="shared" si="1"/>
        <v>0</v>
      </c>
      <c r="L122" s="36"/>
      <c r="IS122" s="37"/>
      <c r="IT122" s="37"/>
      <c r="IU122" s="18"/>
    </row>
    <row r="123" spans="2:255" s="19" customFormat="1" x14ac:dyDescent="0.35">
      <c r="B123" s="38"/>
      <c r="C123" s="128" t="s">
        <v>15</v>
      </c>
      <c r="D123" s="250" t="s">
        <v>167</v>
      </c>
      <c r="E123" s="241" t="s">
        <v>12</v>
      </c>
      <c r="F123" s="212">
        <v>403</v>
      </c>
      <c r="G123" s="100">
        <v>0</v>
      </c>
      <c r="H123" s="53">
        <f t="shared" si="1"/>
        <v>0</v>
      </c>
      <c r="L123" s="36"/>
      <c r="IS123" s="37"/>
      <c r="IT123" s="37"/>
      <c r="IU123" s="18"/>
    </row>
    <row r="124" spans="2:255" s="19" customFormat="1" ht="21.75" thickBot="1" x14ac:dyDescent="0.4">
      <c r="B124" s="41"/>
      <c r="C124" s="128"/>
      <c r="D124" s="250" t="s">
        <v>168</v>
      </c>
      <c r="E124" s="241" t="s">
        <v>12</v>
      </c>
      <c r="F124" s="212">
        <v>551</v>
      </c>
      <c r="G124" s="100">
        <v>0</v>
      </c>
      <c r="H124" s="53">
        <f t="shared" si="1"/>
        <v>0</v>
      </c>
      <c r="L124" s="36"/>
      <c r="IS124" s="37"/>
      <c r="IT124" s="37"/>
      <c r="IU124" s="18"/>
    </row>
    <row r="125" spans="2:255" s="19" customFormat="1" x14ac:dyDescent="0.35">
      <c r="B125" s="49" t="s">
        <v>27</v>
      </c>
      <c r="C125" s="129" t="s">
        <v>16</v>
      </c>
      <c r="D125" s="250" t="s">
        <v>169</v>
      </c>
      <c r="E125" s="241" t="s">
        <v>12</v>
      </c>
      <c r="F125" s="212">
        <v>530</v>
      </c>
      <c r="G125" s="100">
        <v>0</v>
      </c>
      <c r="H125" s="53">
        <f t="shared" si="1"/>
        <v>0</v>
      </c>
      <c r="L125" s="36"/>
      <c r="IS125" s="37"/>
      <c r="IT125" s="37"/>
      <c r="IU125" s="18"/>
    </row>
    <row r="126" spans="2:255" s="19" customFormat="1" x14ac:dyDescent="0.35">
      <c r="B126" s="41"/>
      <c r="C126" s="128" t="s">
        <v>15</v>
      </c>
      <c r="D126" s="250" t="s">
        <v>170</v>
      </c>
      <c r="E126" s="241" t="s">
        <v>12</v>
      </c>
      <c r="F126" s="212">
        <v>392</v>
      </c>
      <c r="G126" s="100">
        <v>0</v>
      </c>
      <c r="H126" s="53">
        <f t="shared" si="1"/>
        <v>0</v>
      </c>
      <c r="L126" s="36"/>
      <c r="IS126" s="37"/>
      <c r="IT126" s="37"/>
      <c r="IU126" s="18"/>
    </row>
    <row r="127" spans="2:255" s="19" customFormat="1" x14ac:dyDescent="0.35">
      <c r="B127" s="41"/>
      <c r="C127" s="128"/>
      <c r="D127" s="250" t="s">
        <v>171</v>
      </c>
      <c r="E127" s="241" t="s">
        <v>12</v>
      </c>
      <c r="F127" s="212">
        <v>1564</v>
      </c>
      <c r="G127" s="100">
        <v>0</v>
      </c>
      <c r="H127" s="53">
        <f t="shared" si="1"/>
        <v>0</v>
      </c>
      <c r="L127" s="36"/>
      <c r="IS127" s="37"/>
      <c r="IT127" s="37"/>
      <c r="IU127" s="18"/>
    </row>
    <row r="128" spans="2:255" s="19" customFormat="1" x14ac:dyDescent="0.35">
      <c r="B128" s="41"/>
      <c r="C128" s="128"/>
      <c r="D128" s="250" t="s">
        <v>172</v>
      </c>
      <c r="E128" s="241" t="s">
        <v>12</v>
      </c>
      <c r="F128" s="212">
        <v>979</v>
      </c>
      <c r="G128" s="100">
        <v>0</v>
      </c>
      <c r="H128" s="53">
        <f t="shared" si="1"/>
        <v>0</v>
      </c>
      <c r="L128" s="36"/>
      <c r="IS128" s="37"/>
      <c r="IT128" s="37"/>
      <c r="IU128" s="18"/>
    </row>
    <row r="129" spans="2:255" s="19" customFormat="1" x14ac:dyDescent="0.35">
      <c r="B129" s="41"/>
      <c r="C129" s="128"/>
      <c r="D129" s="253" t="s">
        <v>173</v>
      </c>
      <c r="E129" s="243" t="s">
        <v>12</v>
      </c>
      <c r="F129" s="212">
        <v>286</v>
      </c>
      <c r="G129" s="100">
        <v>0</v>
      </c>
      <c r="H129" s="53">
        <f t="shared" si="1"/>
        <v>0</v>
      </c>
      <c r="L129" s="36"/>
      <c r="IS129" s="37"/>
      <c r="IT129" s="37"/>
      <c r="IU129" s="18"/>
    </row>
    <row r="130" spans="2:255" s="19" customFormat="1" ht="21.75" thickBot="1" x14ac:dyDescent="0.4">
      <c r="B130" s="67"/>
      <c r="C130" s="133"/>
      <c r="D130" s="254" t="s">
        <v>191</v>
      </c>
      <c r="E130" s="243" t="s">
        <v>12</v>
      </c>
      <c r="F130" s="214">
        <v>371</v>
      </c>
      <c r="G130" s="101">
        <v>0</v>
      </c>
      <c r="H130" s="58">
        <f t="shared" si="1"/>
        <v>0</v>
      </c>
      <c r="L130" s="36"/>
      <c r="IS130" s="37"/>
      <c r="IT130" s="37"/>
      <c r="IU130" s="18"/>
    </row>
    <row r="131" spans="2:255" s="19" customFormat="1" x14ac:dyDescent="0.35">
      <c r="B131" s="165"/>
      <c r="C131" s="155"/>
      <c r="D131" s="252" t="s">
        <v>174</v>
      </c>
      <c r="E131" s="245" t="s">
        <v>14</v>
      </c>
      <c r="F131" s="209">
        <v>425</v>
      </c>
      <c r="G131" s="34">
        <v>0</v>
      </c>
      <c r="H131" s="81">
        <f t="shared" si="1"/>
        <v>0</v>
      </c>
      <c r="L131" s="36"/>
      <c r="IS131" s="37"/>
      <c r="IT131" s="37"/>
      <c r="IU131" s="18"/>
    </row>
    <row r="132" spans="2:255" s="19" customFormat="1" x14ac:dyDescent="0.35">
      <c r="B132" s="38"/>
      <c r="C132" s="128"/>
      <c r="D132" s="250" t="s">
        <v>175</v>
      </c>
      <c r="E132" s="241" t="s">
        <v>14</v>
      </c>
      <c r="F132" s="212">
        <v>359</v>
      </c>
      <c r="G132" s="39">
        <v>0</v>
      </c>
      <c r="H132" s="53">
        <f t="shared" si="1"/>
        <v>0</v>
      </c>
      <c r="L132" s="36"/>
      <c r="IS132" s="37"/>
      <c r="IT132" s="37"/>
      <c r="IU132" s="18"/>
    </row>
    <row r="133" spans="2:255" s="19" customFormat="1" x14ac:dyDescent="0.35">
      <c r="B133" s="38"/>
      <c r="C133" s="128"/>
      <c r="D133" s="255" t="s">
        <v>176</v>
      </c>
      <c r="E133" s="241" t="s">
        <v>14</v>
      </c>
      <c r="F133" s="212">
        <v>667</v>
      </c>
      <c r="G133" s="39">
        <v>0</v>
      </c>
      <c r="H133" s="53">
        <f t="shared" si="1"/>
        <v>0</v>
      </c>
      <c r="L133" s="36"/>
      <c r="IS133" s="37"/>
      <c r="IT133" s="37"/>
      <c r="IU133" s="18"/>
    </row>
    <row r="134" spans="2:255" s="19" customFormat="1" ht="21.75" thickBot="1" x14ac:dyDescent="0.4">
      <c r="B134" s="136"/>
      <c r="C134" s="143"/>
      <c r="D134" s="255" t="s">
        <v>177</v>
      </c>
      <c r="E134" s="241" t="s">
        <v>14</v>
      </c>
      <c r="F134" s="212">
        <v>929</v>
      </c>
      <c r="G134" s="39">
        <v>0</v>
      </c>
      <c r="H134" s="53">
        <f t="shared" si="1"/>
        <v>0</v>
      </c>
      <c r="L134" s="36"/>
      <c r="IS134" s="37"/>
      <c r="IT134" s="37"/>
      <c r="IU134" s="18"/>
    </row>
    <row r="135" spans="2:255" s="19" customFormat="1" ht="21.75" thickBot="1" x14ac:dyDescent="0.4">
      <c r="B135" s="49" t="s">
        <v>27</v>
      </c>
      <c r="C135" s="129" t="s">
        <v>16</v>
      </c>
      <c r="D135" s="255" t="s">
        <v>178</v>
      </c>
      <c r="E135" s="241" t="s">
        <v>14</v>
      </c>
      <c r="F135" s="212">
        <v>884</v>
      </c>
      <c r="G135" s="39">
        <v>0</v>
      </c>
      <c r="H135" s="53">
        <f t="shared" si="1"/>
        <v>0</v>
      </c>
      <c r="L135" s="36"/>
      <c r="IS135" s="37"/>
      <c r="IT135" s="37"/>
      <c r="IU135" s="18"/>
    </row>
    <row r="136" spans="2:255" s="19" customFormat="1" ht="21.75" thickBot="1" x14ac:dyDescent="0.4">
      <c r="B136" s="49" t="s">
        <v>27</v>
      </c>
      <c r="C136" s="129" t="s">
        <v>16</v>
      </c>
      <c r="D136" s="255" t="s">
        <v>179</v>
      </c>
      <c r="E136" s="241" t="s">
        <v>14</v>
      </c>
      <c r="F136" s="212">
        <v>646</v>
      </c>
      <c r="G136" s="39">
        <v>0</v>
      </c>
      <c r="H136" s="53">
        <f t="shared" si="1"/>
        <v>0</v>
      </c>
      <c r="L136" s="36"/>
      <c r="IS136" s="37"/>
      <c r="IT136" s="37"/>
      <c r="IU136" s="18"/>
    </row>
    <row r="137" spans="2:255" s="19" customFormat="1" x14ac:dyDescent="0.35">
      <c r="B137" s="49" t="s">
        <v>27</v>
      </c>
      <c r="C137" s="129" t="s">
        <v>16</v>
      </c>
      <c r="D137" s="255" t="s">
        <v>180</v>
      </c>
      <c r="E137" s="241" t="s">
        <v>14</v>
      </c>
      <c r="F137" s="212">
        <v>1691</v>
      </c>
      <c r="G137" s="39">
        <v>0</v>
      </c>
      <c r="H137" s="53">
        <f t="shared" si="1"/>
        <v>0</v>
      </c>
      <c r="L137" s="36"/>
      <c r="IS137" s="37"/>
      <c r="IT137" s="37"/>
      <c r="IU137" s="18"/>
    </row>
    <row r="138" spans="2:255" s="19" customFormat="1" x14ac:dyDescent="0.35">
      <c r="B138" s="45"/>
      <c r="C138" s="118"/>
      <c r="D138" s="255" t="s">
        <v>181</v>
      </c>
      <c r="E138" s="241" t="s">
        <v>14</v>
      </c>
      <c r="F138" s="212">
        <v>458</v>
      </c>
      <c r="G138" s="39">
        <v>0</v>
      </c>
      <c r="H138" s="53">
        <f t="shared" si="1"/>
        <v>0</v>
      </c>
      <c r="L138" s="36"/>
      <c r="IS138" s="37"/>
      <c r="IT138" s="37"/>
      <c r="IU138" s="18"/>
    </row>
    <row r="139" spans="2:255" s="19" customFormat="1" ht="21.75" thickBot="1" x14ac:dyDescent="0.4">
      <c r="B139" s="166"/>
      <c r="C139" s="119"/>
      <c r="D139" s="254" t="s">
        <v>193</v>
      </c>
      <c r="E139" s="243" t="s">
        <v>14</v>
      </c>
      <c r="F139" s="219">
        <v>615</v>
      </c>
      <c r="G139" s="55">
        <v>0</v>
      </c>
      <c r="H139" s="56">
        <f t="shared" si="1"/>
        <v>0</v>
      </c>
      <c r="L139" s="36"/>
      <c r="IS139" s="37"/>
      <c r="IT139" s="37"/>
      <c r="IU139" s="18"/>
    </row>
    <row r="140" spans="2:255" s="19" customFormat="1" ht="24" thickBot="1" x14ac:dyDescent="0.4">
      <c r="B140" s="140"/>
      <c r="C140" s="141"/>
      <c r="D140" s="196" t="s">
        <v>30</v>
      </c>
      <c r="E140" s="181"/>
      <c r="F140" s="220"/>
      <c r="G140" s="60"/>
      <c r="H140" s="61"/>
      <c r="L140" s="36"/>
      <c r="IS140" s="37"/>
      <c r="IT140" s="37"/>
      <c r="IU140" s="18"/>
    </row>
    <row r="141" spans="2:255" s="19" customFormat="1" ht="21.75" thickBot="1" x14ac:dyDescent="0.4">
      <c r="B141" s="173"/>
      <c r="C141" s="174"/>
      <c r="D141" s="207" t="s">
        <v>74</v>
      </c>
      <c r="E141" s="256" t="s">
        <v>11</v>
      </c>
      <c r="F141" s="257">
        <v>152</v>
      </c>
      <c r="G141" s="80">
        <v>0</v>
      </c>
      <c r="H141" s="81">
        <f>F141*G141</f>
        <v>0</v>
      </c>
      <c r="L141" s="36"/>
      <c r="IS141" s="37"/>
      <c r="IT141" s="37"/>
      <c r="IU141" s="18"/>
    </row>
    <row r="142" spans="2:255" s="19" customFormat="1" x14ac:dyDescent="0.35">
      <c r="B142" s="49" t="s">
        <v>27</v>
      </c>
      <c r="C142" s="129" t="s">
        <v>16</v>
      </c>
      <c r="D142" s="258" t="s">
        <v>76</v>
      </c>
      <c r="E142" s="259" t="s">
        <v>12</v>
      </c>
      <c r="F142" s="188">
        <v>267</v>
      </c>
      <c r="G142" s="39">
        <v>0</v>
      </c>
      <c r="H142" s="53">
        <f>F142*G142</f>
        <v>0</v>
      </c>
      <c r="L142" s="36"/>
      <c r="IS142" s="37"/>
      <c r="IT142" s="37"/>
      <c r="IU142" s="18"/>
    </row>
    <row r="143" spans="2:255" s="19" customFormat="1" ht="21.75" thickBot="1" x14ac:dyDescent="0.4">
      <c r="B143" s="73"/>
      <c r="C143" s="128"/>
      <c r="D143" s="260" t="s">
        <v>79</v>
      </c>
      <c r="E143" s="261" t="s">
        <v>14</v>
      </c>
      <c r="F143" s="191">
        <v>425</v>
      </c>
      <c r="G143" s="43">
        <v>0</v>
      </c>
      <c r="H143" s="58">
        <f>F143*G143</f>
        <v>0</v>
      </c>
      <c r="L143" s="36"/>
      <c r="IS143" s="37"/>
      <c r="IT143" s="37"/>
      <c r="IU143" s="18"/>
    </row>
    <row r="144" spans="2:255" s="19" customFormat="1" ht="27" thickBot="1" x14ac:dyDescent="0.45">
      <c r="B144" s="49" t="s">
        <v>27</v>
      </c>
      <c r="C144" s="129" t="s">
        <v>16</v>
      </c>
      <c r="D144" s="317" t="s">
        <v>75</v>
      </c>
      <c r="E144" s="318" t="s">
        <v>11</v>
      </c>
      <c r="F144" s="319">
        <v>121.6</v>
      </c>
      <c r="G144" s="313">
        <v>0</v>
      </c>
      <c r="H144" s="320">
        <f t="shared" si="1"/>
        <v>0</v>
      </c>
      <c r="I144" s="307" t="s">
        <v>262</v>
      </c>
      <c r="L144" s="36"/>
      <c r="IS144" s="37"/>
      <c r="IT144" s="37"/>
      <c r="IU144" s="18"/>
    </row>
    <row r="145" spans="2:255" s="19" customFormat="1" ht="26.25" x14ac:dyDescent="0.4">
      <c r="B145" s="49" t="s">
        <v>27</v>
      </c>
      <c r="C145" s="129" t="s">
        <v>16</v>
      </c>
      <c r="D145" s="311" t="s">
        <v>77</v>
      </c>
      <c r="E145" s="321" t="s">
        <v>12</v>
      </c>
      <c r="F145" s="312">
        <v>213.6</v>
      </c>
      <c r="G145" s="305">
        <v>0</v>
      </c>
      <c r="H145" s="306">
        <f>F145*G145</f>
        <v>0</v>
      </c>
      <c r="I145" s="307" t="s">
        <v>262</v>
      </c>
      <c r="L145" s="36"/>
      <c r="IS145" s="37"/>
      <c r="IT145" s="37"/>
      <c r="IU145" s="18"/>
    </row>
    <row r="146" spans="2:255" s="19" customFormat="1" ht="27" thickBot="1" x14ac:dyDescent="0.45">
      <c r="B146" s="167"/>
      <c r="C146" s="133"/>
      <c r="D146" s="302" t="s">
        <v>78</v>
      </c>
      <c r="E146" s="322" t="s">
        <v>14</v>
      </c>
      <c r="F146" s="323">
        <v>340</v>
      </c>
      <c r="G146" s="324">
        <v>0</v>
      </c>
      <c r="H146" s="325">
        <f t="shared" si="1"/>
        <v>0</v>
      </c>
      <c r="I146" s="307" t="s">
        <v>262</v>
      </c>
      <c r="L146" s="36"/>
      <c r="IS146" s="37"/>
      <c r="IT146" s="37"/>
      <c r="IU146" s="18"/>
    </row>
    <row r="147" spans="2:255" s="19" customFormat="1" ht="24" thickBot="1" x14ac:dyDescent="0.4">
      <c r="B147" s="140"/>
      <c r="C147" s="168"/>
      <c r="D147" s="196" t="s">
        <v>33</v>
      </c>
      <c r="E147" s="236"/>
      <c r="F147" s="263"/>
      <c r="G147" s="60"/>
      <c r="H147" s="61"/>
      <c r="L147" s="36"/>
      <c r="IS147" s="37"/>
      <c r="IT147" s="37"/>
      <c r="IU147" s="18"/>
    </row>
    <row r="148" spans="2:255" s="19" customFormat="1" ht="21.75" thickBot="1" x14ac:dyDescent="0.4">
      <c r="B148" s="173"/>
      <c r="C148" s="174"/>
      <c r="D148" s="207" t="s">
        <v>83</v>
      </c>
      <c r="E148" s="264" t="s">
        <v>8</v>
      </c>
      <c r="F148" s="257">
        <v>231</v>
      </c>
      <c r="G148" s="80">
        <v>0</v>
      </c>
      <c r="H148" s="81">
        <f t="shared" si="1"/>
        <v>0</v>
      </c>
      <c r="L148" s="36"/>
      <c r="IS148" s="37"/>
      <c r="IT148" s="37"/>
      <c r="IU148" s="18"/>
    </row>
    <row r="149" spans="2:255" s="19" customFormat="1" ht="21.75" thickBot="1" x14ac:dyDescent="0.4">
      <c r="B149" s="49" t="s">
        <v>27</v>
      </c>
      <c r="C149" s="129" t="s">
        <v>16</v>
      </c>
      <c r="D149" s="258" t="s">
        <v>84</v>
      </c>
      <c r="E149" s="265" t="s">
        <v>35</v>
      </c>
      <c r="F149" s="188">
        <v>426</v>
      </c>
      <c r="G149" s="39">
        <v>0</v>
      </c>
      <c r="H149" s="53">
        <f t="shared" si="1"/>
        <v>0</v>
      </c>
      <c r="L149" s="36"/>
      <c r="IS149" s="37"/>
      <c r="IT149" s="37"/>
      <c r="IU149" s="18"/>
    </row>
    <row r="150" spans="2:255" s="19" customFormat="1" ht="21.75" thickBot="1" x14ac:dyDescent="0.4">
      <c r="B150" s="49" t="s">
        <v>27</v>
      </c>
      <c r="C150" s="130" t="s">
        <v>16</v>
      </c>
      <c r="D150" s="260" t="s">
        <v>85</v>
      </c>
      <c r="E150" s="266" t="s">
        <v>36</v>
      </c>
      <c r="F150" s="191">
        <v>732</v>
      </c>
      <c r="G150" s="43">
        <v>0</v>
      </c>
      <c r="H150" s="58">
        <f t="shared" si="1"/>
        <v>0</v>
      </c>
      <c r="L150" s="36"/>
      <c r="IS150" s="37"/>
      <c r="IT150" s="37"/>
      <c r="IU150" s="18"/>
    </row>
    <row r="151" spans="2:255" s="19" customFormat="1" ht="26.25" x14ac:dyDescent="0.4">
      <c r="B151" s="49" t="s">
        <v>27</v>
      </c>
      <c r="C151" s="127" t="s">
        <v>16</v>
      </c>
      <c r="D151" s="317" t="s">
        <v>82</v>
      </c>
      <c r="E151" s="326" t="s">
        <v>8</v>
      </c>
      <c r="F151" s="319">
        <v>129.6</v>
      </c>
      <c r="G151" s="313">
        <v>0</v>
      </c>
      <c r="H151" s="320">
        <f t="shared" si="1"/>
        <v>0</v>
      </c>
      <c r="I151" s="307" t="s">
        <v>262</v>
      </c>
      <c r="L151" s="36"/>
      <c r="IS151" s="37"/>
      <c r="IT151" s="37"/>
      <c r="IU151" s="18"/>
    </row>
    <row r="152" spans="2:255" s="19" customFormat="1" ht="26.25" x14ac:dyDescent="0.4">
      <c r="B152" s="38"/>
      <c r="C152" s="128"/>
      <c r="D152" s="311" t="s">
        <v>87</v>
      </c>
      <c r="E152" s="327" t="s">
        <v>35</v>
      </c>
      <c r="F152" s="312">
        <v>230.4</v>
      </c>
      <c r="G152" s="305">
        <v>0</v>
      </c>
      <c r="H152" s="306">
        <f t="shared" si="1"/>
        <v>0</v>
      </c>
      <c r="I152" s="307" t="s">
        <v>262</v>
      </c>
      <c r="L152" s="36"/>
      <c r="IS152" s="37"/>
      <c r="IT152" s="37"/>
      <c r="IU152" s="18"/>
    </row>
    <row r="153" spans="2:255" s="19" customFormat="1" ht="27" thickBot="1" x14ac:dyDescent="0.45">
      <c r="B153" s="166"/>
      <c r="C153" s="133"/>
      <c r="D153" s="302" t="s">
        <v>86</v>
      </c>
      <c r="E153" s="328" t="s">
        <v>36</v>
      </c>
      <c r="F153" s="323">
        <v>383</v>
      </c>
      <c r="G153" s="324">
        <v>0</v>
      </c>
      <c r="H153" s="325">
        <f t="shared" si="1"/>
        <v>0</v>
      </c>
      <c r="I153" s="307" t="s">
        <v>262</v>
      </c>
      <c r="L153" s="36"/>
      <c r="IS153" s="37"/>
      <c r="IT153" s="37"/>
      <c r="IU153" s="18"/>
    </row>
    <row r="154" spans="2:255" s="19" customFormat="1" ht="24" thickBot="1" x14ac:dyDescent="0.4">
      <c r="B154" s="153"/>
      <c r="C154" s="157"/>
      <c r="D154" s="331" t="s">
        <v>34</v>
      </c>
      <c r="E154" s="268"/>
      <c r="F154" s="95"/>
      <c r="G154" s="47"/>
      <c r="H154" s="48"/>
      <c r="I154" s="74"/>
      <c r="IR154" s="37"/>
      <c r="IS154" s="37"/>
      <c r="IT154" s="37"/>
      <c r="IU154" s="18"/>
    </row>
    <row r="155" spans="2:255" s="19" customFormat="1" ht="32.25" customHeight="1" thickBot="1" x14ac:dyDescent="0.45">
      <c r="B155" s="49" t="s">
        <v>27</v>
      </c>
      <c r="C155" s="127" t="s">
        <v>16</v>
      </c>
      <c r="D155" s="317" t="s">
        <v>91</v>
      </c>
      <c r="E155" s="326" t="s">
        <v>20</v>
      </c>
      <c r="F155" s="319">
        <v>172</v>
      </c>
      <c r="G155" s="313">
        <v>0</v>
      </c>
      <c r="H155" s="320">
        <f t="shared" si="1"/>
        <v>0</v>
      </c>
      <c r="I155" s="307" t="s">
        <v>262</v>
      </c>
      <c r="J155" s="75"/>
      <c r="K155" s="75"/>
      <c r="IS155" s="37"/>
      <c r="IT155" s="37"/>
      <c r="IU155" s="18"/>
    </row>
    <row r="156" spans="2:255" s="19" customFormat="1" ht="21" customHeight="1" x14ac:dyDescent="0.35">
      <c r="B156" s="49" t="s">
        <v>27</v>
      </c>
      <c r="C156" s="129" t="s">
        <v>16</v>
      </c>
      <c r="D156" s="258" t="s">
        <v>90</v>
      </c>
      <c r="E156" s="265" t="s">
        <v>20</v>
      </c>
      <c r="F156" s="188">
        <v>215</v>
      </c>
      <c r="G156" s="39">
        <v>0</v>
      </c>
      <c r="H156" s="53">
        <f>F156*G156</f>
        <v>0</v>
      </c>
      <c r="I156" s="74"/>
      <c r="J156" s="75"/>
      <c r="K156" s="75"/>
      <c r="IS156" s="37"/>
      <c r="IT156" s="37"/>
      <c r="IU156" s="18"/>
    </row>
    <row r="157" spans="2:255" s="19" customFormat="1" ht="21" customHeight="1" x14ac:dyDescent="0.35">
      <c r="B157" s="38"/>
      <c r="C157" s="128"/>
      <c r="D157" s="258" t="s">
        <v>89</v>
      </c>
      <c r="E157" s="265" t="s">
        <v>20</v>
      </c>
      <c r="F157" s="188">
        <v>210</v>
      </c>
      <c r="G157" s="39">
        <v>0</v>
      </c>
      <c r="H157" s="53">
        <f t="shared" ref="H157:H168" si="2">F157*G157</f>
        <v>0</v>
      </c>
      <c r="I157" s="74"/>
      <c r="J157" s="75"/>
      <c r="K157" s="75"/>
      <c r="IS157" s="37"/>
      <c r="IT157" s="37"/>
      <c r="IU157" s="18"/>
    </row>
    <row r="158" spans="2:255" s="19" customFormat="1" ht="21" customHeight="1" thickBot="1" x14ac:dyDescent="0.4">
      <c r="B158" s="45"/>
      <c r="C158" s="128"/>
      <c r="D158" s="258" t="s">
        <v>88</v>
      </c>
      <c r="E158" s="265" t="s">
        <v>20</v>
      </c>
      <c r="F158" s="188">
        <v>210</v>
      </c>
      <c r="G158" s="39">
        <v>0</v>
      </c>
      <c r="H158" s="53">
        <f t="shared" si="2"/>
        <v>0</v>
      </c>
      <c r="I158" s="75"/>
      <c r="J158" s="75"/>
      <c r="K158" s="75"/>
      <c r="IS158" s="37"/>
      <c r="IT158" s="37"/>
      <c r="IU158" s="18"/>
    </row>
    <row r="159" spans="2:255" s="19" customFormat="1" ht="21" customHeight="1" thickBot="1" x14ac:dyDescent="0.4">
      <c r="B159" s="49" t="s">
        <v>27</v>
      </c>
      <c r="C159" s="158" t="s">
        <v>16</v>
      </c>
      <c r="D159" s="262" t="s">
        <v>92</v>
      </c>
      <c r="E159" s="267" t="s">
        <v>20</v>
      </c>
      <c r="F159" s="235">
        <v>154</v>
      </c>
      <c r="G159" s="55">
        <v>0</v>
      </c>
      <c r="H159" s="56">
        <f t="shared" si="2"/>
        <v>0</v>
      </c>
      <c r="I159" s="75"/>
      <c r="J159" s="75"/>
      <c r="K159" s="76"/>
      <c r="L159" s="77"/>
      <c r="IU159" s="18"/>
    </row>
    <row r="160" spans="2:255" s="19" customFormat="1" ht="21" customHeight="1" thickBot="1" x14ac:dyDescent="0.45">
      <c r="B160" s="49" t="s">
        <v>27</v>
      </c>
      <c r="C160" s="127" t="s">
        <v>16</v>
      </c>
      <c r="D160" s="317" t="s">
        <v>96</v>
      </c>
      <c r="E160" s="326" t="s">
        <v>21</v>
      </c>
      <c r="F160" s="319">
        <v>282</v>
      </c>
      <c r="G160" s="313">
        <v>0</v>
      </c>
      <c r="H160" s="320">
        <f t="shared" si="2"/>
        <v>0</v>
      </c>
      <c r="I160" s="307" t="s">
        <v>262</v>
      </c>
      <c r="J160" s="75"/>
      <c r="K160" s="79"/>
      <c r="L160" s="77"/>
      <c r="IU160" s="18"/>
    </row>
    <row r="161" spans="2:255" s="19" customFormat="1" ht="21" customHeight="1" x14ac:dyDescent="0.35">
      <c r="B161" s="49" t="s">
        <v>27</v>
      </c>
      <c r="C161" s="129" t="s">
        <v>16</v>
      </c>
      <c r="D161" s="258" t="s">
        <v>94</v>
      </c>
      <c r="E161" s="265" t="s">
        <v>21</v>
      </c>
      <c r="F161" s="188">
        <v>353</v>
      </c>
      <c r="G161" s="39">
        <v>0</v>
      </c>
      <c r="H161" s="53">
        <f t="shared" si="2"/>
        <v>0</v>
      </c>
      <c r="I161" s="78"/>
      <c r="J161" s="75"/>
      <c r="K161" s="75"/>
      <c r="IU161" s="18"/>
    </row>
    <row r="162" spans="2:255" s="19" customFormat="1" ht="21" customHeight="1" x14ac:dyDescent="0.35">
      <c r="B162" s="38"/>
      <c r="C162" s="128"/>
      <c r="D162" s="258" t="s">
        <v>97</v>
      </c>
      <c r="E162" s="265" t="s">
        <v>21</v>
      </c>
      <c r="F162" s="188">
        <v>346</v>
      </c>
      <c r="G162" s="39">
        <v>0</v>
      </c>
      <c r="H162" s="53">
        <f t="shared" si="2"/>
        <v>0</v>
      </c>
      <c r="I162" s="78"/>
      <c r="J162" s="75"/>
      <c r="K162" s="75"/>
      <c r="IU162" s="18"/>
    </row>
    <row r="163" spans="2:255" ht="21" customHeight="1" x14ac:dyDescent="0.35">
      <c r="B163" s="45"/>
      <c r="C163" s="128"/>
      <c r="D163" s="258" t="s">
        <v>95</v>
      </c>
      <c r="E163" s="265" t="s">
        <v>21</v>
      </c>
      <c r="F163" s="188">
        <v>346</v>
      </c>
      <c r="G163" s="39">
        <v>0</v>
      </c>
      <c r="H163" s="53">
        <f t="shared" si="2"/>
        <v>0</v>
      </c>
      <c r="I163" s="78"/>
      <c r="J163" s="78"/>
      <c r="K163" s="78"/>
    </row>
    <row r="164" spans="2:255" ht="21" customHeight="1" thickBot="1" x14ac:dyDescent="0.4">
      <c r="B164" s="169"/>
      <c r="C164" s="170"/>
      <c r="D164" s="262" t="s">
        <v>93</v>
      </c>
      <c r="E164" s="266" t="s">
        <v>21</v>
      </c>
      <c r="F164" s="235">
        <v>248</v>
      </c>
      <c r="G164" s="55">
        <v>0</v>
      </c>
      <c r="H164" s="56">
        <f t="shared" si="2"/>
        <v>0</v>
      </c>
      <c r="J164" s="78"/>
      <c r="K164" s="78"/>
    </row>
    <row r="165" spans="2:255" ht="21" customHeight="1" x14ac:dyDescent="0.4">
      <c r="B165" s="49" t="s">
        <v>27</v>
      </c>
      <c r="C165" s="127" t="s">
        <v>16</v>
      </c>
      <c r="D165" s="317" t="s">
        <v>101</v>
      </c>
      <c r="E165" s="329" t="s">
        <v>22</v>
      </c>
      <c r="F165" s="319">
        <v>516</v>
      </c>
      <c r="G165" s="330">
        <v>0</v>
      </c>
      <c r="H165" s="320">
        <f t="shared" si="2"/>
        <v>0</v>
      </c>
      <c r="I165" s="307" t="s">
        <v>262</v>
      </c>
      <c r="J165" s="78"/>
      <c r="K165" s="78"/>
    </row>
    <row r="166" spans="2:255" ht="21" customHeight="1" x14ac:dyDescent="0.35">
      <c r="B166" s="38"/>
      <c r="C166" s="128"/>
      <c r="D166" s="258" t="s">
        <v>100</v>
      </c>
      <c r="E166" s="269" t="s">
        <v>22</v>
      </c>
      <c r="F166" s="188">
        <v>646</v>
      </c>
      <c r="G166" s="171">
        <v>0</v>
      </c>
      <c r="H166" s="53">
        <f t="shared" si="2"/>
        <v>0</v>
      </c>
      <c r="J166" s="78"/>
      <c r="K166" s="78"/>
    </row>
    <row r="167" spans="2:255" ht="21" customHeight="1" x14ac:dyDescent="0.35">
      <c r="B167" s="38"/>
      <c r="C167" s="128"/>
      <c r="D167" s="258" t="s">
        <v>102</v>
      </c>
      <c r="E167" s="269" t="s">
        <v>22</v>
      </c>
      <c r="F167" s="188">
        <v>631</v>
      </c>
      <c r="G167" s="171">
        <v>0</v>
      </c>
      <c r="H167" s="53">
        <f t="shared" si="2"/>
        <v>0</v>
      </c>
    </row>
    <row r="168" spans="2:255" ht="21" customHeight="1" thickBot="1" x14ac:dyDescent="0.4">
      <c r="B168" s="136"/>
      <c r="C168" s="143"/>
      <c r="D168" s="258" t="s">
        <v>99</v>
      </c>
      <c r="E168" s="269" t="s">
        <v>22</v>
      </c>
      <c r="F168" s="188">
        <v>631</v>
      </c>
      <c r="G168" s="171">
        <v>0</v>
      </c>
      <c r="H168" s="53">
        <f t="shared" si="2"/>
        <v>0</v>
      </c>
    </row>
    <row r="169" spans="2:255" ht="21" customHeight="1" thickBot="1" x14ac:dyDescent="0.4">
      <c r="B169" s="49" t="s">
        <v>27</v>
      </c>
      <c r="C169" s="158" t="s">
        <v>16</v>
      </c>
      <c r="D169" s="262" t="s">
        <v>98</v>
      </c>
      <c r="E169" s="270" t="s">
        <v>22</v>
      </c>
      <c r="F169" s="235">
        <v>435</v>
      </c>
      <c r="G169" s="55">
        <v>0</v>
      </c>
      <c r="H169" s="56">
        <f>F169*G169</f>
        <v>0</v>
      </c>
    </row>
    <row r="170" spans="2:255" ht="21" customHeight="1" thickBot="1" x14ac:dyDescent="0.4">
      <c r="B170" s="146"/>
      <c r="C170" s="147"/>
      <c r="D170" s="196" t="s">
        <v>18</v>
      </c>
      <c r="E170" s="236"/>
      <c r="F170" s="96"/>
      <c r="G170" s="60"/>
      <c r="H170" s="61"/>
    </row>
    <row r="171" spans="2:255" ht="21" customHeight="1" x14ac:dyDescent="0.35">
      <c r="B171" s="33"/>
      <c r="C171" s="164"/>
      <c r="D171" s="271" t="s">
        <v>80</v>
      </c>
      <c r="E171" s="184" t="s">
        <v>19</v>
      </c>
      <c r="F171" s="272">
        <v>95</v>
      </c>
      <c r="G171" s="34">
        <v>0</v>
      </c>
      <c r="H171" s="52">
        <f t="shared" ref="H171:H199" si="3">F171*G171</f>
        <v>0</v>
      </c>
    </row>
    <row r="172" spans="2:255" ht="21" customHeight="1" thickBot="1" x14ac:dyDescent="0.4">
      <c r="B172" s="103"/>
      <c r="C172" s="144"/>
      <c r="D172" s="273" t="s">
        <v>81</v>
      </c>
      <c r="E172" s="195" t="s">
        <v>19</v>
      </c>
      <c r="F172" s="274">
        <v>101</v>
      </c>
      <c r="G172" s="43">
        <v>0</v>
      </c>
      <c r="H172" s="58">
        <f t="shared" si="3"/>
        <v>0</v>
      </c>
    </row>
    <row r="173" spans="2:255" ht="21" customHeight="1" thickBot="1" x14ac:dyDescent="0.4">
      <c r="B173" s="137" t="s">
        <v>26</v>
      </c>
      <c r="C173" s="172"/>
      <c r="D173" s="281" t="s">
        <v>224</v>
      </c>
      <c r="E173" s="282" t="s">
        <v>20</v>
      </c>
      <c r="F173" s="283">
        <v>233</v>
      </c>
      <c r="G173" s="138">
        <v>0</v>
      </c>
      <c r="H173" s="139">
        <f t="shared" si="3"/>
        <v>0</v>
      </c>
    </row>
    <row r="174" spans="2:255" ht="21" customHeight="1" x14ac:dyDescent="0.35">
      <c r="B174" s="59" t="s">
        <v>26</v>
      </c>
      <c r="C174" s="164"/>
      <c r="D174" s="275" t="s">
        <v>225</v>
      </c>
      <c r="E174" s="276" t="s">
        <v>8</v>
      </c>
      <c r="F174" s="277">
        <v>172</v>
      </c>
      <c r="G174" s="34">
        <v>0</v>
      </c>
      <c r="H174" s="52">
        <f t="shared" si="3"/>
        <v>0</v>
      </c>
    </row>
    <row r="175" spans="2:255" ht="21" customHeight="1" thickBot="1" x14ac:dyDescent="0.4">
      <c r="B175" s="54" t="s">
        <v>26</v>
      </c>
      <c r="C175" s="135"/>
      <c r="D175" s="284" t="s">
        <v>226</v>
      </c>
      <c r="E175" s="285" t="s">
        <v>227</v>
      </c>
      <c r="F175" s="286">
        <v>310</v>
      </c>
      <c r="G175" s="55">
        <v>0</v>
      </c>
      <c r="H175" s="56">
        <f t="shared" si="3"/>
        <v>0</v>
      </c>
    </row>
    <row r="176" spans="2:255" ht="21" customHeight="1" x14ac:dyDescent="0.35">
      <c r="B176" s="59" t="s">
        <v>26</v>
      </c>
      <c r="C176" s="164"/>
      <c r="D176" s="275" t="s">
        <v>228</v>
      </c>
      <c r="E176" s="276" t="s">
        <v>20</v>
      </c>
      <c r="F176" s="277">
        <v>179</v>
      </c>
      <c r="G176" s="34">
        <v>0</v>
      </c>
      <c r="H176" s="52">
        <f t="shared" si="3"/>
        <v>0</v>
      </c>
    </row>
    <row r="177" spans="2:8" ht="21" customHeight="1" thickBot="1" x14ac:dyDescent="0.4">
      <c r="B177" s="54" t="s">
        <v>26</v>
      </c>
      <c r="C177" s="144"/>
      <c r="D177" s="278" t="s">
        <v>229</v>
      </c>
      <c r="E177" s="279" t="s">
        <v>230</v>
      </c>
      <c r="F177" s="280">
        <v>318</v>
      </c>
      <c r="G177" s="43">
        <v>0</v>
      </c>
      <c r="H177" s="58">
        <f t="shared" si="3"/>
        <v>0</v>
      </c>
    </row>
    <row r="178" spans="2:8" ht="21" customHeight="1" x14ac:dyDescent="0.35">
      <c r="B178" s="59" t="s">
        <v>26</v>
      </c>
      <c r="C178" s="164"/>
      <c r="D178" s="275" t="s">
        <v>231</v>
      </c>
      <c r="E178" s="276" t="s">
        <v>20</v>
      </c>
      <c r="F178" s="277">
        <v>155</v>
      </c>
      <c r="G178" s="34">
        <v>0</v>
      </c>
      <c r="H178" s="52">
        <f t="shared" si="3"/>
        <v>0</v>
      </c>
    </row>
    <row r="179" spans="2:8" ht="21" customHeight="1" thickBot="1" x14ac:dyDescent="0.4">
      <c r="B179" s="54" t="s">
        <v>26</v>
      </c>
      <c r="C179" s="135"/>
      <c r="D179" s="284" t="s">
        <v>232</v>
      </c>
      <c r="E179" s="285" t="s">
        <v>230</v>
      </c>
      <c r="F179" s="286">
        <v>266</v>
      </c>
      <c r="G179" s="55">
        <v>0</v>
      </c>
      <c r="H179" s="56">
        <f t="shared" si="3"/>
        <v>0</v>
      </c>
    </row>
    <row r="180" spans="2:8" ht="21" customHeight="1" x14ac:dyDescent="0.35">
      <c r="B180" s="59" t="s">
        <v>26</v>
      </c>
      <c r="C180" s="164"/>
      <c r="D180" s="275" t="s">
        <v>233</v>
      </c>
      <c r="E180" s="276" t="s">
        <v>8</v>
      </c>
      <c r="F180" s="277">
        <v>172</v>
      </c>
      <c r="G180" s="34">
        <v>0</v>
      </c>
      <c r="H180" s="52">
        <f t="shared" si="3"/>
        <v>0</v>
      </c>
    </row>
    <row r="181" spans="2:8" ht="21" customHeight="1" thickBot="1" x14ac:dyDescent="0.4">
      <c r="B181" s="54" t="s">
        <v>26</v>
      </c>
      <c r="C181" s="144"/>
      <c r="D181" s="278" t="s">
        <v>234</v>
      </c>
      <c r="E181" s="279" t="s">
        <v>235</v>
      </c>
      <c r="F181" s="280">
        <v>297</v>
      </c>
      <c r="G181" s="43">
        <v>0</v>
      </c>
      <c r="H181" s="58">
        <f t="shared" si="3"/>
        <v>0</v>
      </c>
    </row>
    <row r="182" spans="2:8" ht="21" customHeight="1" x14ac:dyDescent="0.35">
      <c r="B182" s="59" t="s">
        <v>26</v>
      </c>
      <c r="C182" s="164"/>
      <c r="D182" s="275" t="s">
        <v>236</v>
      </c>
      <c r="E182" s="276" t="s">
        <v>237</v>
      </c>
      <c r="F182" s="277">
        <v>209</v>
      </c>
      <c r="G182" s="34">
        <v>0</v>
      </c>
      <c r="H182" s="52">
        <f t="shared" si="3"/>
        <v>0</v>
      </c>
    </row>
    <row r="183" spans="2:8" ht="21" customHeight="1" thickBot="1" x14ac:dyDescent="0.4">
      <c r="B183" s="54" t="s">
        <v>26</v>
      </c>
      <c r="C183" s="144"/>
      <c r="D183" s="278" t="s">
        <v>238</v>
      </c>
      <c r="E183" s="279" t="s">
        <v>22</v>
      </c>
      <c r="F183" s="280">
        <v>365</v>
      </c>
      <c r="G183" s="43">
        <v>0</v>
      </c>
      <c r="H183" s="58">
        <f t="shared" si="3"/>
        <v>0</v>
      </c>
    </row>
    <row r="184" spans="2:8" ht="21" customHeight="1" x14ac:dyDescent="0.35">
      <c r="B184" s="59" t="s">
        <v>26</v>
      </c>
      <c r="C184" s="164"/>
      <c r="D184" s="275" t="s">
        <v>239</v>
      </c>
      <c r="E184" s="276" t="s">
        <v>240</v>
      </c>
      <c r="F184" s="277">
        <v>189</v>
      </c>
      <c r="G184" s="34">
        <v>0</v>
      </c>
      <c r="H184" s="52">
        <f t="shared" si="3"/>
        <v>0</v>
      </c>
    </row>
    <row r="185" spans="2:8" ht="21" customHeight="1" thickBot="1" x14ac:dyDescent="0.4">
      <c r="B185" s="54" t="s">
        <v>26</v>
      </c>
      <c r="C185" s="135"/>
      <c r="D185" s="284" t="s">
        <v>241</v>
      </c>
      <c r="E185" s="285" t="s">
        <v>242</v>
      </c>
      <c r="F185" s="286">
        <v>322</v>
      </c>
      <c r="G185" s="55">
        <v>0</v>
      </c>
      <c r="H185" s="56">
        <f t="shared" si="3"/>
        <v>0</v>
      </c>
    </row>
    <row r="186" spans="2:8" ht="21" customHeight="1" x14ac:dyDescent="0.35">
      <c r="B186" s="59" t="s">
        <v>26</v>
      </c>
      <c r="C186" s="164"/>
      <c r="D186" s="275" t="s">
        <v>243</v>
      </c>
      <c r="E186" s="276" t="s">
        <v>12</v>
      </c>
      <c r="F186" s="277">
        <v>299</v>
      </c>
      <c r="G186" s="34">
        <v>0</v>
      </c>
      <c r="H186" s="52">
        <f t="shared" si="3"/>
        <v>0</v>
      </c>
    </row>
    <row r="187" spans="2:8" ht="21" customHeight="1" thickBot="1" x14ac:dyDescent="0.4">
      <c r="B187" s="54" t="s">
        <v>26</v>
      </c>
      <c r="C187" s="144"/>
      <c r="D187" s="278" t="s">
        <v>244</v>
      </c>
      <c r="E187" s="279" t="s">
        <v>245</v>
      </c>
      <c r="F187" s="280">
        <v>564</v>
      </c>
      <c r="G187" s="43">
        <v>0</v>
      </c>
      <c r="H187" s="58">
        <f t="shared" si="3"/>
        <v>0</v>
      </c>
    </row>
    <row r="188" spans="2:8" ht="21" customHeight="1" x14ac:dyDescent="0.35">
      <c r="B188" s="59" t="s">
        <v>26</v>
      </c>
      <c r="C188" s="164"/>
      <c r="D188" s="275" t="s">
        <v>246</v>
      </c>
      <c r="E188" s="276" t="s">
        <v>7</v>
      </c>
      <c r="F188" s="277">
        <v>136</v>
      </c>
      <c r="G188" s="34">
        <v>0</v>
      </c>
      <c r="H188" s="52">
        <f t="shared" si="3"/>
        <v>0</v>
      </c>
    </row>
    <row r="189" spans="2:8" ht="21" customHeight="1" thickBot="1" x14ac:dyDescent="0.4">
      <c r="B189" s="54" t="s">
        <v>26</v>
      </c>
      <c r="C189" s="144"/>
      <c r="D189" s="278" t="s">
        <v>247</v>
      </c>
      <c r="E189" s="279" t="s">
        <v>35</v>
      </c>
      <c r="F189" s="280">
        <v>229</v>
      </c>
      <c r="G189" s="43">
        <v>0</v>
      </c>
      <c r="H189" s="58">
        <f t="shared" si="3"/>
        <v>0</v>
      </c>
    </row>
    <row r="190" spans="2:8" ht="21" customHeight="1" x14ac:dyDescent="0.35">
      <c r="B190" s="59" t="s">
        <v>26</v>
      </c>
      <c r="C190" s="164"/>
      <c r="D190" s="275" t="s">
        <v>248</v>
      </c>
      <c r="E190" s="276" t="s">
        <v>21</v>
      </c>
      <c r="F190" s="277">
        <v>117</v>
      </c>
      <c r="G190" s="34">
        <v>0</v>
      </c>
      <c r="H190" s="52">
        <f t="shared" si="3"/>
        <v>0</v>
      </c>
    </row>
    <row r="191" spans="2:8" ht="21" customHeight="1" thickBot="1" x14ac:dyDescent="0.4">
      <c r="B191" s="54" t="s">
        <v>26</v>
      </c>
      <c r="C191" s="135"/>
      <c r="D191" s="284" t="s">
        <v>249</v>
      </c>
      <c r="E191" s="285" t="s">
        <v>250</v>
      </c>
      <c r="F191" s="286">
        <v>182</v>
      </c>
      <c r="G191" s="55">
        <v>0</v>
      </c>
      <c r="H191" s="56">
        <f t="shared" si="3"/>
        <v>0</v>
      </c>
    </row>
    <row r="192" spans="2:8" ht="21" customHeight="1" x14ac:dyDescent="0.35">
      <c r="B192" s="59" t="s">
        <v>26</v>
      </c>
      <c r="C192" s="164"/>
      <c r="D192" s="275" t="s">
        <v>251</v>
      </c>
      <c r="E192" s="276" t="s">
        <v>21</v>
      </c>
      <c r="F192" s="277">
        <v>111</v>
      </c>
      <c r="G192" s="34">
        <v>0</v>
      </c>
      <c r="H192" s="52">
        <f t="shared" si="3"/>
        <v>0</v>
      </c>
    </row>
    <row r="193" spans="2:15" ht="21" customHeight="1" thickBot="1" x14ac:dyDescent="0.4">
      <c r="B193" s="54" t="s">
        <v>26</v>
      </c>
      <c r="C193" s="144"/>
      <c r="D193" s="278" t="s">
        <v>252</v>
      </c>
      <c r="E193" s="279" t="s">
        <v>250</v>
      </c>
      <c r="F193" s="280">
        <v>169</v>
      </c>
      <c r="G193" s="43">
        <v>0</v>
      </c>
      <c r="H193" s="58">
        <f t="shared" si="3"/>
        <v>0</v>
      </c>
    </row>
    <row r="194" spans="2:15" ht="21" customHeight="1" x14ac:dyDescent="0.35">
      <c r="B194" s="59" t="s">
        <v>26</v>
      </c>
      <c r="C194" s="164"/>
      <c r="D194" s="275" t="s">
        <v>253</v>
      </c>
      <c r="E194" s="276" t="s">
        <v>240</v>
      </c>
      <c r="F194" s="277">
        <v>127</v>
      </c>
      <c r="G194" s="34">
        <v>0</v>
      </c>
      <c r="H194" s="52">
        <f t="shared" si="3"/>
        <v>0</v>
      </c>
    </row>
    <row r="195" spans="2:15" ht="21" customHeight="1" thickBot="1" x14ac:dyDescent="0.4">
      <c r="B195" s="54" t="s">
        <v>26</v>
      </c>
      <c r="C195" s="144"/>
      <c r="D195" s="278" t="s">
        <v>254</v>
      </c>
      <c r="E195" s="279" t="s">
        <v>255</v>
      </c>
      <c r="F195" s="280">
        <v>199</v>
      </c>
      <c r="G195" s="43">
        <v>0</v>
      </c>
      <c r="H195" s="58">
        <f t="shared" si="3"/>
        <v>0</v>
      </c>
    </row>
    <row r="196" spans="2:15" ht="21" customHeight="1" x14ac:dyDescent="0.35">
      <c r="B196" s="59" t="s">
        <v>26</v>
      </c>
      <c r="C196" s="164"/>
      <c r="D196" s="275" t="s">
        <v>256</v>
      </c>
      <c r="E196" s="276" t="s">
        <v>257</v>
      </c>
      <c r="F196" s="277">
        <v>335</v>
      </c>
      <c r="G196" s="34">
        <v>0</v>
      </c>
      <c r="H196" s="52">
        <f t="shared" si="3"/>
        <v>0</v>
      </c>
    </row>
    <row r="197" spans="2:15" ht="21" customHeight="1" thickBot="1" x14ac:dyDescent="0.4">
      <c r="B197" s="54" t="s">
        <v>26</v>
      </c>
      <c r="C197" s="144"/>
      <c r="D197" s="278" t="s">
        <v>258</v>
      </c>
      <c r="E197" s="279" t="s">
        <v>14</v>
      </c>
      <c r="F197" s="280">
        <v>637</v>
      </c>
      <c r="G197" s="43">
        <v>0</v>
      </c>
      <c r="H197" s="58">
        <f t="shared" si="3"/>
        <v>0</v>
      </c>
    </row>
    <row r="198" spans="2:15" ht="21" customHeight="1" x14ac:dyDescent="0.35">
      <c r="B198" s="59" t="s">
        <v>26</v>
      </c>
      <c r="C198" s="164"/>
      <c r="D198" s="275" t="s">
        <v>259</v>
      </c>
      <c r="E198" s="276" t="s">
        <v>240</v>
      </c>
      <c r="F198" s="277">
        <v>160</v>
      </c>
      <c r="G198" s="34">
        <v>0</v>
      </c>
      <c r="H198" s="52">
        <f t="shared" si="3"/>
        <v>0</v>
      </c>
    </row>
    <row r="199" spans="2:15" ht="21" customHeight="1" thickBot="1" x14ac:dyDescent="0.4">
      <c r="B199" s="54" t="s">
        <v>26</v>
      </c>
      <c r="C199" s="144"/>
      <c r="D199" s="278" t="s">
        <v>260</v>
      </c>
      <c r="E199" s="279" t="s">
        <v>22</v>
      </c>
      <c r="F199" s="280">
        <v>275</v>
      </c>
      <c r="G199" s="43">
        <v>0</v>
      </c>
      <c r="H199" s="58">
        <f t="shared" si="3"/>
        <v>0</v>
      </c>
    </row>
    <row r="200" spans="2:15" ht="18.75" x14ac:dyDescent="0.25">
      <c r="D200" s="78"/>
      <c r="E200" s="358" t="s">
        <v>24</v>
      </c>
      <c r="F200" s="359"/>
      <c r="G200" s="82">
        <f>SUM(G21:G22,G24,G34,G38:G43,G45:G46,G66,G70,G74:G76,G78:G85,G111:G120,G141,G148,G156:G159,G171:G172,G174,G176,G178,G180,G182,G184,G186,G188,G190,G192,G194,G196,G198)</f>
        <v>0</v>
      </c>
      <c r="H200" s="82">
        <f>SUM(H21:H22,H24,H34,H38:H43,H45:H46,H66,H70,H74:H76,H78:H85,H111:H120,H141,H148,H156:H159,H171:H172,H174,H176,H178,H180,H182,H184,H186,H188,H190,H192,H194,H196,H198)</f>
        <v>0</v>
      </c>
    </row>
    <row r="201" spans="2:15" ht="18.75" x14ac:dyDescent="0.25">
      <c r="D201" s="78"/>
      <c r="E201" s="360" t="s">
        <v>38</v>
      </c>
      <c r="F201" s="361"/>
      <c r="G201" s="83">
        <f>SUM(G25:G26,G28,G35,G47:G52,G54:G55,G67,G71,G86:G88,G90:G97,G121:G130,G142,G149,G161:G164,G175,G177,G179,G181,G183,G185,G187,G189,G191,G193,G195,G197,G199)</f>
        <v>0</v>
      </c>
      <c r="H201" s="83">
        <f>SUM(H25:H26,H28,H35,H47:H52,H54:H55,H67,H71,H86:H88,H90:H97,H121:H130,H142,H149,H161:H164,H175,H177,H179,H181,H183,H185,H187,H189,H191,H193,H195,H197,H199)</f>
        <v>0</v>
      </c>
    </row>
    <row r="202" spans="2:15" ht="19.5" thickBot="1" x14ac:dyDescent="0.3">
      <c r="D202" s="78"/>
      <c r="E202" s="343" t="s">
        <v>23</v>
      </c>
      <c r="F202" s="344"/>
      <c r="G202" s="84">
        <f>SUM(G29:G30,G32,G36,G56:G61,G63:G64,G68,G72,G98:G100,G102:G109,G131:G139,G143,G150,G166:G169)</f>
        <v>0</v>
      </c>
      <c r="H202" s="84">
        <f>SUM(H29:H30,H32,H36,H56:H61,H63:H64,H68,H72,H98:H100,H102:H109,H131:H139,H143,H150,H166:H169)</f>
        <v>0</v>
      </c>
      <c r="O202" s="85">
        <f>SUM(H200:H202)</f>
        <v>0</v>
      </c>
    </row>
    <row r="203" spans="2:15" ht="18.75" x14ac:dyDescent="0.25">
      <c r="D203" s="78"/>
      <c r="E203" s="362" t="s">
        <v>263</v>
      </c>
      <c r="F203" s="363"/>
      <c r="G203" s="332">
        <f>G155+G151+G144+G77+G44+G23</f>
        <v>0</v>
      </c>
      <c r="H203" s="333">
        <f>H155+H151+H144+H77+H44+H23</f>
        <v>0</v>
      </c>
      <c r="O203" s="85"/>
    </row>
    <row r="204" spans="2:15" ht="18.75" x14ac:dyDescent="0.25">
      <c r="D204" s="78"/>
      <c r="E204" s="364" t="s">
        <v>264</v>
      </c>
      <c r="F204" s="365"/>
      <c r="G204" s="334">
        <f>G160+G152+G145+G89+G53+G27</f>
        <v>0</v>
      </c>
      <c r="H204" s="335">
        <f>H160+H152+H145+H89+H53+H27</f>
        <v>0</v>
      </c>
      <c r="O204" s="85"/>
    </row>
    <row r="205" spans="2:15" ht="19.5" thickBot="1" x14ac:dyDescent="0.3">
      <c r="D205" s="78"/>
      <c r="E205" s="366" t="s">
        <v>265</v>
      </c>
      <c r="F205" s="367"/>
      <c r="G205" s="336">
        <f>G165+G153+G146+G101+G62+G31</f>
        <v>0</v>
      </c>
      <c r="H205" s="337">
        <f>H165+H153+H146+H101+H62+H31</f>
        <v>0</v>
      </c>
      <c r="O205" s="85"/>
    </row>
    <row r="206" spans="2:15" ht="34.5" customHeight="1" thickBot="1" x14ac:dyDescent="0.3">
      <c r="D206" s="338" t="s">
        <v>267</v>
      </c>
      <c r="E206" s="354">
        <f>IF(O202&gt;=125000,O202*0.8,IF(O202&gt;=97560,O202*0.82,IF(O202&gt;=71428,O202*0.84,IF(O202&gt;=58140,O202*0.86,IF(O202&gt;=45455,O202*0.88,IF(O202&gt;=33334,O202*0.9,IF(O202&gt;=27174,O202*0.92,IF(O202&gt;=21277,O202*0.94,IF(O202&gt;=15625,O202*0.96,IF(O202&gt;=10204,O202*0.98,IF(O202&lt;=10000,O202*1,O202*1)))))))))))</f>
        <v>0</v>
      </c>
      <c r="F206" s="355"/>
      <c r="G206" s="356"/>
      <c r="H206" s="357"/>
    </row>
    <row r="207" spans="2:15" ht="36" customHeight="1" thickBot="1" x14ac:dyDescent="0.3">
      <c r="D207" s="338" t="s">
        <v>269</v>
      </c>
      <c r="E207" s="345">
        <f>SUM(H203:H205)</f>
        <v>0</v>
      </c>
      <c r="F207" s="346"/>
      <c r="G207" s="346"/>
      <c r="H207" s="347"/>
    </row>
    <row r="208" spans="2:15" ht="36.75" thickBot="1" x14ac:dyDescent="0.6">
      <c r="D208" s="339" t="s">
        <v>266</v>
      </c>
      <c r="E208" s="348" t="e">
        <f>(E206/O202)-1</f>
        <v>#DIV/0!</v>
      </c>
      <c r="F208" s="349"/>
      <c r="G208" s="349"/>
      <c r="H208" s="350"/>
    </row>
    <row r="209" spans="4:8" ht="36.75" thickBot="1" x14ac:dyDescent="0.6">
      <c r="D209" s="2" t="s">
        <v>268</v>
      </c>
      <c r="E209" s="340">
        <f>E206+E207</f>
        <v>0</v>
      </c>
      <c r="F209" s="341"/>
      <c r="G209" s="341"/>
      <c r="H209" s="342"/>
    </row>
    <row r="210" spans="4:8" ht="54.75" customHeight="1" x14ac:dyDescent="0.3">
      <c r="D210" s="12" t="s">
        <v>44</v>
      </c>
      <c r="E210" s="15" t="s">
        <v>39</v>
      </c>
      <c r="F210" s="177" t="s">
        <v>40</v>
      </c>
      <c r="G210" s="6" t="s">
        <v>46</v>
      </c>
      <c r="H210" s="8" t="s">
        <v>47</v>
      </c>
    </row>
    <row r="211" spans="4:8" ht="24" customHeight="1" x14ac:dyDescent="0.3">
      <c r="D211" s="13" t="s">
        <v>41</v>
      </c>
      <c r="E211" s="16">
        <v>12</v>
      </c>
      <c r="F211" s="178">
        <f>G200+G203/E211</f>
        <v>0</v>
      </c>
      <c r="G211" s="7">
        <f>((G200+G203)*0.25)+(MROUND(F211,1)*0.2)</f>
        <v>0</v>
      </c>
      <c r="H211" s="4"/>
    </row>
    <row r="212" spans="4:8" ht="23.25" customHeight="1" x14ac:dyDescent="0.3">
      <c r="D212" s="13" t="s">
        <v>42</v>
      </c>
      <c r="E212" s="16">
        <v>12</v>
      </c>
      <c r="F212" s="178">
        <f>G201+G204/E212</f>
        <v>0</v>
      </c>
      <c r="G212" s="7">
        <f>((G201+G204)*0.25)+(MROUND(F212,1)*0.2)</f>
        <v>0</v>
      </c>
      <c r="H212" s="4"/>
    </row>
    <row r="213" spans="4:8" ht="22.5" customHeight="1" thickBot="1" x14ac:dyDescent="0.35">
      <c r="D213" s="14" t="s">
        <v>43</v>
      </c>
      <c r="E213" s="17">
        <v>9</v>
      </c>
      <c r="F213" s="179">
        <f>G202+G205/E213</f>
        <v>0</v>
      </c>
      <c r="G213" s="7">
        <f>((G202+G205)*0.25)+(MROUND(F213,1)*0.2)</f>
        <v>0</v>
      </c>
      <c r="H213" s="5"/>
    </row>
    <row r="214" spans="4:8" ht="32.25" customHeight="1" thickBot="1" x14ac:dyDescent="0.35">
      <c r="D214" s="78"/>
      <c r="E214" s="287" t="s">
        <v>45</v>
      </c>
      <c r="F214" s="288">
        <f>CEILING(SUM(F211:F213),1)</f>
        <v>0</v>
      </c>
      <c r="G214" s="289">
        <f>(SUM(G211:G213)+(F214*200))/1000</f>
        <v>0</v>
      </c>
      <c r="H214" s="290">
        <f>(F214*37422)*0.000001</f>
        <v>0</v>
      </c>
    </row>
    <row r="215" spans="4:8" ht="21.75" thickBot="1" x14ac:dyDescent="0.3">
      <c r="D215" s="78"/>
      <c r="E215" s="78"/>
      <c r="F215" s="291"/>
      <c r="G215" s="78"/>
      <c r="H215" s="78"/>
    </row>
    <row r="216" spans="4:8" ht="18" x14ac:dyDescent="0.25">
      <c r="D216" s="368" t="s">
        <v>48</v>
      </c>
      <c r="E216" s="369"/>
      <c r="F216" s="369"/>
      <c r="G216" s="369"/>
      <c r="H216" s="370"/>
    </row>
    <row r="217" spans="4:8" ht="37.5" customHeight="1" thickBot="1" x14ac:dyDescent="0.3">
      <c r="D217" s="371"/>
      <c r="E217" s="372"/>
      <c r="F217" s="372"/>
      <c r="G217" s="372"/>
      <c r="H217" s="373"/>
    </row>
    <row r="218" spans="4:8" ht="23.25" x14ac:dyDescent="0.25">
      <c r="D218" s="292" t="s">
        <v>198</v>
      </c>
      <c r="E218" s="374" t="s">
        <v>200</v>
      </c>
      <c r="F218" s="375"/>
      <c r="G218" s="375"/>
      <c r="H218" s="376"/>
    </row>
    <row r="219" spans="4:8" ht="23.25" x14ac:dyDescent="0.25">
      <c r="D219" s="293" t="s">
        <v>199</v>
      </c>
      <c r="E219" s="377" t="s">
        <v>49</v>
      </c>
      <c r="F219" s="378"/>
      <c r="G219" s="378"/>
      <c r="H219" s="379"/>
    </row>
    <row r="220" spans="4:8" ht="26.25" x14ac:dyDescent="0.25">
      <c r="D220" s="293" t="s">
        <v>50</v>
      </c>
      <c r="E220" s="380" t="s">
        <v>203</v>
      </c>
      <c r="F220" s="381"/>
      <c r="G220" s="381"/>
      <c r="H220" s="382"/>
    </row>
    <row r="221" spans="4:8" ht="26.25" x14ac:dyDescent="0.25">
      <c r="D221" s="293" t="s">
        <v>51</v>
      </c>
      <c r="E221" s="380" t="s">
        <v>204</v>
      </c>
      <c r="F221" s="381"/>
      <c r="G221" s="381"/>
      <c r="H221" s="382"/>
    </row>
    <row r="222" spans="4:8" ht="64.5" customHeight="1" thickBot="1" x14ac:dyDescent="0.3">
      <c r="D222" s="294" t="s">
        <v>52</v>
      </c>
      <c r="E222" s="386" t="s">
        <v>53</v>
      </c>
      <c r="F222" s="387"/>
      <c r="G222" s="387"/>
      <c r="H222" s="388"/>
    </row>
    <row r="223" spans="4:8" ht="23.25" x14ac:dyDescent="0.25">
      <c r="D223" s="389" t="s">
        <v>201</v>
      </c>
      <c r="E223" s="391">
        <v>89630008451</v>
      </c>
      <c r="F223" s="392"/>
      <c r="G223" s="392"/>
      <c r="H223" s="393"/>
    </row>
    <row r="224" spans="4:8" ht="24" thickBot="1" x14ac:dyDescent="0.3">
      <c r="D224" s="390"/>
      <c r="E224" s="394">
        <v>89630008646</v>
      </c>
      <c r="F224" s="395"/>
      <c r="G224" s="395"/>
      <c r="H224" s="396"/>
    </row>
    <row r="225" spans="4:8" ht="23.25" x14ac:dyDescent="0.25">
      <c r="D225" s="389" t="s">
        <v>202</v>
      </c>
      <c r="E225" s="398" t="s">
        <v>57</v>
      </c>
      <c r="F225" s="392"/>
      <c r="G225" s="392"/>
      <c r="H225" s="393"/>
    </row>
    <row r="226" spans="4:8" ht="23.25" x14ac:dyDescent="0.25">
      <c r="D226" s="397"/>
      <c r="E226" s="399" t="s">
        <v>56</v>
      </c>
      <c r="F226" s="400"/>
      <c r="G226" s="400"/>
      <c r="H226" s="401"/>
    </row>
    <row r="227" spans="4:8" ht="24" thickBot="1" x14ac:dyDescent="0.3">
      <c r="D227" s="390"/>
      <c r="E227" s="394" t="s">
        <v>54</v>
      </c>
      <c r="F227" s="395"/>
      <c r="G227" s="395"/>
      <c r="H227" s="396"/>
    </row>
    <row r="228" spans="4:8" ht="166.5" customHeight="1" thickBot="1" x14ac:dyDescent="0.3">
      <c r="D228" s="9" t="s">
        <v>55</v>
      </c>
      <c r="E228" s="383"/>
      <c r="F228" s="384"/>
      <c r="G228" s="384"/>
      <c r="H228" s="385"/>
    </row>
  </sheetData>
  <mergeCells count="41">
    <mergeCell ref="B2:H3"/>
    <mergeCell ref="E7:H7"/>
    <mergeCell ref="E6:H6"/>
    <mergeCell ref="B5:C8"/>
    <mergeCell ref="B9:C17"/>
    <mergeCell ref="E16:H16"/>
    <mergeCell ref="E17:H17"/>
    <mergeCell ref="E11:H11"/>
    <mergeCell ref="E12:H12"/>
    <mergeCell ref="E13:H13"/>
    <mergeCell ref="E14:H14"/>
    <mergeCell ref="E15:H15"/>
    <mergeCell ref="E5:H5"/>
    <mergeCell ref="E8:H8"/>
    <mergeCell ref="E9:H9"/>
    <mergeCell ref="E10:H10"/>
    <mergeCell ref="E228:H228"/>
    <mergeCell ref="E222:H222"/>
    <mergeCell ref="D223:D224"/>
    <mergeCell ref="E223:H223"/>
    <mergeCell ref="E224:H224"/>
    <mergeCell ref="D225:D227"/>
    <mergeCell ref="E225:H225"/>
    <mergeCell ref="E226:H226"/>
    <mergeCell ref="E227:H227"/>
    <mergeCell ref="D216:H217"/>
    <mergeCell ref="E218:H218"/>
    <mergeCell ref="E219:H219"/>
    <mergeCell ref="E220:H220"/>
    <mergeCell ref="E221:H221"/>
    <mergeCell ref="E209:H209"/>
    <mergeCell ref="E202:F202"/>
    <mergeCell ref="E207:H207"/>
    <mergeCell ref="E208:H208"/>
    <mergeCell ref="E18:H18"/>
    <mergeCell ref="E206:H206"/>
    <mergeCell ref="E200:F200"/>
    <mergeCell ref="E201:F201"/>
    <mergeCell ref="E203:F203"/>
    <mergeCell ref="E204:F204"/>
    <mergeCell ref="E205:F205"/>
  </mergeCells>
  <conditionalFormatting sqref="H21:H110 H146:H154 H112:H144 H156:H199">
    <cfRule type="cellIs" dxfId="4" priority="18" operator="greaterThan">
      <formula>0</formula>
    </cfRule>
  </conditionalFormatting>
  <conditionalFormatting sqref="H21:H110 H146:H154 H112:H144 H156:H199">
    <cfRule type="cellIs" dxfId="3" priority="17" operator="greaterThan">
      <formula>0</formula>
    </cfRule>
  </conditionalFormatting>
  <conditionalFormatting sqref="E206:H207">
    <cfRule type="expression" dxfId="2" priority="7">
      <formula>$E$206&gt;=5000</formula>
    </cfRule>
    <cfRule type="expression" dxfId="1" priority="8">
      <formula>$E$206&lt;=4999</formula>
    </cfRule>
    <cfRule type="expression" dxfId="0" priority="9">
      <formula>"$D$163&lt;=4999"</formula>
    </cfRule>
  </conditionalFormatting>
  <hyperlinks>
    <hyperlink ref="E8" r:id="rId1"/>
    <hyperlink ref="E225" r:id="rId2"/>
    <hyperlink ref="E227" r:id="rId3"/>
    <hyperlink ref="E226" r:id="rId4"/>
    <hyperlink ref="E220:H220" r:id="rId5" display="drive.google.com"/>
    <hyperlink ref="E221:H221" r:id="rId6" display="drive.google.com"/>
    <hyperlink ref="E6:H6" r:id="rId7" display="Перейти в группу в ВК."/>
    <hyperlink ref="E7:H7" r:id="rId8" display="Перейти в оптовый магазин."/>
  </hyperlinks>
  <pageMargins left="0.7" right="0.7" top="0.75" bottom="0.75" header="0.51180555555555551" footer="0.51180555555555551"/>
  <pageSetup paperSize="9" firstPageNumber="0" orientation="portrait" horizontalDpi="300" verticalDpi="300" r:id="rId9"/>
  <headerFooter alignWithMargins="0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workbookViewId="0">
      <selection activeCell="H17" sqref="H17"/>
    </sheetView>
  </sheetViews>
  <sheetFormatPr defaultRowHeight="15" x14ac:dyDescent="0.25"/>
  <cols>
    <col min="1" max="1" width="81.7109375" customWidth="1"/>
  </cols>
  <sheetData>
    <row r="1" spans="1:4" x14ac:dyDescent="0.25">
      <c r="A1" s="3" t="str">
        <f>Лист1!D21</f>
        <v>Арахисовая паста "Намажь_Орех" (Фан серия) Креми 230 гр.</v>
      </c>
      <c r="B1" s="10">
        <f>Лист1!F21</f>
        <v>124</v>
      </c>
      <c r="C1" s="3">
        <f>Лист1!G21</f>
        <v>0</v>
      </c>
      <c r="D1" s="3">
        <f>C1</f>
        <v>0</v>
      </c>
    </row>
    <row r="2" spans="1:4" x14ac:dyDescent="0.25">
      <c r="A2" s="3" t="str">
        <f>Лист1!D22</f>
        <v>Арахисовая паста "Намажь_Орех" (Фан серия)  Кранч 230 гр.</v>
      </c>
      <c r="B2" s="10">
        <f>Лист1!F22</f>
        <v>124</v>
      </c>
      <c r="C2" s="3">
        <f>Лист1!G22</f>
        <v>0</v>
      </c>
      <c r="D2" s="3">
        <f t="shared" ref="D2:D48" si="0">C2</f>
        <v>0</v>
      </c>
    </row>
    <row r="3" spans="1:4" x14ac:dyDescent="0.25">
      <c r="A3" s="3" t="str">
        <f>Лист1!D23</f>
        <v>Арахисовая паста"Намажь_Орех" (Фан серия) Шоко 230 гр.</v>
      </c>
      <c r="B3" s="10">
        <f>Лист1!F23</f>
        <v>101.6</v>
      </c>
      <c r="C3" s="3">
        <f>Лист1!G23</f>
        <v>0</v>
      </c>
      <c r="D3" s="3">
        <f t="shared" si="0"/>
        <v>0</v>
      </c>
    </row>
    <row r="4" spans="1:4" x14ac:dyDescent="0.25">
      <c r="A4" s="3" t="str">
        <f>Лист1!D24</f>
        <v>Арахисовая паста"Намажь_Орех" (Фан серия) Шоко Милк 230 гр.</v>
      </c>
      <c r="B4" s="10">
        <f>Лист1!F24</f>
        <v>127</v>
      </c>
      <c r="C4" s="3">
        <f>Лист1!G24</f>
        <v>0</v>
      </c>
      <c r="D4" s="3">
        <f t="shared" si="0"/>
        <v>0</v>
      </c>
    </row>
    <row r="5" spans="1:4" x14ac:dyDescent="0.25">
      <c r="A5" s="3" t="str">
        <f>Лист1!D25</f>
        <v>Арахисовая паста "Намажь_Орех" (Фан серия) Креми 450 гр.</v>
      </c>
      <c r="B5" s="10">
        <f>Лист1!F25</f>
        <v>210</v>
      </c>
      <c r="C5" s="3">
        <f>Лист1!G25</f>
        <v>0</v>
      </c>
      <c r="D5" s="3">
        <f t="shared" si="0"/>
        <v>0</v>
      </c>
    </row>
    <row r="6" spans="1:4" x14ac:dyDescent="0.25">
      <c r="A6" s="3" t="str">
        <f>Лист1!D26</f>
        <v>Арахисовая паста "Намажь_Орех" (Фан серия)  Кранч 450 гр.</v>
      </c>
      <c r="B6" s="10">
        <f>Лист1!F26</f>
        <v>210</v>
      </c>
      <c r="C6" s="3">
        <f>Лист1!G26</f>
        <v>0</v>
      </c>
      <c r="D6" s="3">
        <f t="shared" si="0"/>
        <v>0</v>
      </c>
    </row>
    <row r="7" spans="1:4" x14ac:dyDescent="0.25">
      <c r="A7" s="3" t="str">
        <f>Лист1!D27</f>
        <v>Арахисовая паста"Намажь_Орех" (Фан серия) Шоко 450 гр.</v>
      </c>
      <c r="B7" s="10">
        <f>Лист1!F27</f>
        <v>172.8</v>
      </c>
      <c r="C7" s="3">
        <f>Лист1!G27</f>
        <v>0</v>
      </c>
      <c r="D7" s="3">
        <f t="shared" si="0"/>
        <v>0</v>
      </c>
    </row>
    <row r="8" spans="1:4" x14ac:dyDescent="0.25">
      <c r="A8" s="3" t="str">
        <f>Лист1!D28</f>
        <v>Арахисовая паста"Намажь_Орех" (Фан серия) Шоко Милк 450 гр.</v>
      </c>
      <c r="B8" s="10">
        <f>Лист1!F28</f>
        <v>216</v>
      </c>
      <c r="C8" s="3">
        <f>Лист1!G28</f>
        <v>0</v>
      </c>
      <c r="D8" s="3">
        <f t="shared" si="0"/>
        <v>0</v>
      </c>
    </row>
    <row r="9" spans="1:4" x14ac:dyDescent="0.25">
      <c r="A9" s="3" t="str">
        <f>Лист1!D29</f>
        <v>Арахисовая паста "Намажь_Орех" (Фан серия) Креми 800 гр.</v>
      </c>
      <c r="B9" s="10">
        <f>Лист1!F29</f>
        <v>329</v>
      </c>
      <c r="C9" s="3">
        <f>Лист1!G29</f>
        <v>0</v>
      </c>
      <c r="D9" s="3">
        <f t="shared" si="0"/>
        <v>0</v>
      </c>
    </row>
    <row r="10" spans="1:4" x14ac:dyDescent="0.25">
      <c r="A10" s="3" t="str">
        <f>Лист1!D30</f>
        <v>Арахисовая паста "Намажь_Орех" (Фан серия)  Кранч 800 гр.</v>
      </c>
      <c r="B10" s="10">
        <f>Лист1!F30</f>
        <v>329</v>
      </c>
      <c r="C10" s="3">
        <f>Лист1!G30</f>
        <v>0</v>
      </c>
      <c r="D10" s="3">
        <f t="shared" si="0"/>
        <v>0</v>
      </c>
    </row>
    <row r="11" spans="1:4" x14ac:dyDescent="0.25">
      <c r="A11" s="3" t="str">
        <f>Лист1!D31</f>
        <v>Арахисовая паста"Намажь_Орех" (Фан серия) Шоко 800 гр.</v>
      </c>
      <c r="B11" s="10">
        <f>Лист1!F31</f>
        <v>272</v>
      </c>
      <c r="C11" s="3">
        <f>Лист1!G31</f>
        <v>0</v>
      </c>
      <c r="D11" s="3">
        <f t="shared" si="0"/>
        <v>0</v>
      </c>
    </row>
    <row r="12" spans="1:4" x14ac:dyDescent="0.25">
      <c r="A12" s="3" t="str">
        <f>Лист1!D32</f>
        <v>Арахисовая паста"Намажь_Орех" (Фан серия) Шоко Милк 800 гр.</v>
      </c>
      <c r="B12" s="10">
        <f>Лист1!F32</f>
        <v>340</v>
      </c>
      <c r="C12" s="3">
        <f>Лист1!G32</f>
        <v>0</v>
      </c>
      <c r="D12" s="3">
        <f t="shared" si="0"/>
        <v>0</v>
      </c>
    </row>
    <row r="13" spans="1:4" x14ac:dyDescent="0.25">
      <c r="A13" s="3" t="str">
        <f>Лист1!D34</f>
        <v>Кокосовая паста"Намажь_Орех" (Фан серия) Сладкий кокос 230 гр.</v>
      </c>
      <c r="B13" s="10">
        <f>Лист1!F34</f>
        <v>151</v>
      </c>
      <c r="C13" s="3">
        <f>Лист1!G34</f>
        <v>0</v>
      </c>
      <c r="D13" s="3">
        <f t="shared" si="0"/>
        <v>0</v>
      </c>
    </row>
    <row r="14" spans="1:4" x14ac:dyDescent="0.25">
      <c r="A14" s="3" t="str">
        <f>Лист1!D35</f>
        <v>Кокосовая паста"Намажь_Орех" (Фан серия) Сладкий кокос 450гр.</v>
      </c>
      <c r="B14" s="10">
        <f>Лист1!F35</f>
        <v>263</v>
      </c>
      <c r="C14" s="3">
        <f>Лист1!G35</f>
        <v>0</v>
      </c>
      <c r="D14" s="3">
        <f t="shared" si="0"/>
        <v>0</v>
      </c>
    </row>
    <row r="15" spans="1:4" x14ac:dyDescent="0.25">
      <c r="A15" s="3" t="str">
        <f>Лист1!D36</f>
        <v>Кокосовая паста"Намажь_Орех" (Фан серия) Сладкий кокос 800гр.</v>
      </c>
      <c r="B15" s="10">
        <f>Лист1!F36</f>
        <v>423</v>
      </c>
      <c r="C15" s="3">
        <f>Лист1!G36</f>
        <v>0</v>
      </c>
      <c r="D15" s="3">
        <f t="shared" si="0"/>
        <v>0</v>
      </c>
    </row>
    <row r="16" spans="1:4" x14ac:dyDescent="0.25">
      <c r="A16" s="3" t="str">
        <f>Лист1!D38</f>
        <v>Арахисовая паста "Намажь_Орех" Традиционная (без добавок) 230 гр.</v>
      </c>
      <c r="B16" s="10">
        <f>Лист1!F38</f>
        <v>139</v>
      </c>
      <c r="C16" s="3">
        <f>Лист1!G38</f>
        <v>0</v>
      </c>
      <c r="D16" s="3">
        <f t="shared" si="0"/>
        <v>0</v>
      </c>
    </row>
    <row r="17" spans="1:4" x14ac:dyDescent="0.25">
      <c r="A17" s="3" t="str">
        <f>Лист1!D39</f>
        <v>Арахисовая паста "Намажь_Орех" Традиционная (без добавок с кусочками арахиса)  230 гр.</v>
      </c>
      <c r="B17" s="10">
        <f>Лист1!F39</f>
        <v>139</v>
      </c>
      <c r="C17" s="3">
        <f>Лист1!G39</f>
        <v>0</v>
      </c>
      <c r="D17" s="3">
        <f t="shared" si="0"/>
        <v>0</v>
      </c>
    </row>
    <row r="18" spans="1:4" x14ac:dyDescent="0.25">
      <c r="A18" s="3" t="str">
        <f>Лист1!D40</f>
        <v>Арахисовая паста "Намажь_Орех" Традиционная  с Финиками и кофе 230 гр.</v>
      </c>
      <c r="B18" s="10">
        <f>Лист1!F40</f>
        <v>141</v>
      </c>
      <c r="C18" s="3">
        <f>Лист1!G40</f>
        <v>0</v>
      </c>
      <c r="D18" s="3">
        <f t="shared" si="0"/>
        <v>0</v>
      </c>
    </row>
    <row r="19" spans="1:4" x14ac:dyDescent="0.25">
      <c r="A19" s="3" t="str">
        <f>Лист1!D41</f>
        <v>Арахисовая паста "Намажь_Орех" Традиционная Кремовая 230 гр.</v>
      </c>
      <c r="B19" s="10">
        <f>Лист1!F41</f>
        <v>139</v>
      </c>
      <c r="C19" s="3">
        <f>Лист1!G41</f>
        <v>0</v>
      </c>
      <c r="D19" s="3">
        <f t="shared" si="0"/>
        <v>0</v>
      </c>
    </row>
    <row r="20" spans="1:4" x14ac:dyDescent="0.25">
      <c r="A20" s="3" t="str">
        <f>Лист1!D42</f>
        <v>Арахисовая паста "Намажь_Орех" Традиционная  Хрустящая 230 гр.</v>
      </c>
      <c r="B20" s="10">
        <f>Лист1!F42</f>
        <v>139</v>
      </c>
      <c r="C20" s="3">
        <f>Лист1!G42</f>
        <v>0</v>
      </c>
      <c r="D20" s="3">
        <f t="shared" si="0"/>
        <v>0</v>
      </c>
    </row>
    <row r="21" spans="1:4" x14ac:dyDescent="0.25">
      <c r="A21" s="3" t="str">
        <f>Лист1!D43</f>
        <v>Арахисовая паста "Намажь_Орех" Традиционная Шоколадная 230 гр.</v>
      </c>
      <c r="B21" s="10">
        <f>Лист1!F43</f>
        <v>139</v>
      </c>
      <c r="C21" s="3">
        <f>Лист1!G43</f>
        <v>0</v>
      </c>
      <c r="D21" s="3">
        <f t="shared" si="0"/>
        <v>0</v>
      </c>
    </row>
    <row r="22" spans="1:4" x14ac:dyDescent="0.25">
      <c r="A22" s="3" t="str">
        <f>Лист1!D44</f>
        <v>Арахисовая паста "Намажь_Орех" Традиционная с Молочным Шоколадом 230 гр.</v>
      </c>
      <c r="B22" s="10">
        <f>Лист1!F44</f>
        <v>111</v>
      </c>
      <c r="C22" s="3">
        <f>Лист1!G44</f>
        <v>0</v>
      </c>
      <c r="D22" s="3">
        <f t="shared" si="0"/>
        <v>0</v>
      </c>
    </row>
    <row r="23" spans="1:4" x14ac:dyDescent="0.25">
      <c r="A23" s="3" t="str">
        <f>Лист1!D45</f>
        <v>Арахисовая паста "Намажь_Орех" Традиционная Шоколадная с Кусочками Арахиса 230 гр.</v>
      </c>
      <c r="B23" s="10">
        <f>Лист1!F45</f>
        <v>139</v>
      </c>
      <c r="C23" s="3">
        <f>Лист1!G45</f>
        <v>0</v>
      </c>
      <c r="D23" s="3">
        <f t="shared" si="0"/>
        <v>0</v>
      </c>
    </row>
    <row r="24" spans="1:4" x14ac:dyDescent="0.25">
      <c r="A24" s="3" t="str">
        <f>Лист1!D46</f>
        <v>Арахисовая паста "Намажь_Орех" Традиционная с Молочным Шоколадом с Кусочками Арахиса 230 гр.</v>
      </c>
      <c r="B24" s="10">
        <f>Лист1!F46</f>
        <v>139</v>
      </c>
      <c r="C24" s="3">
        <f>Лист1!G46</f>
        <v>0</v>
      </c>
      <c r="D24" s="3">
        <f t="shared" si="0"/>
        <v>0</v>
      </c>
    </row>
    <row r="25" spans="1:4" x14ac:dyDescent="0.25">
      <c r="A25" s="3" t="str">
        <f>Лист1!D47</f>
        <v>Арахисовая паста "Намажь_Орех" Традиционная (без добавок) 450 гр.</v>
      </c>
      <c r="B25" s="10">
        <f>Лист1!F47</f>
        <v>239</v>
      </c>
      <c r="C25" s="3">
        <f>Лист1!G47</f>
        <v>0</v>
      </c>
      <c r="D25" s="3">
        <f t="shared" si="0"/>
        <v>0</v>
      </c>
    </row>
    <row r="26" spans="1:4" x14ac:dyDescent="0.25">
      <c r="A26" s="3" t="str">
        <f>Лист1!D48</f>
        <v>Арахисовая паста "Намажь_Орех" Традиционная (без добавок с кусочками арахиса)  450 гр.</v>
      </c>
      <c r="B26" s="10">
        <f>Лист1!F48</f>
        <v>239</v>
      </c>
      <c r="C26" s="3">
        <f>Лист1!G48</f>
        <v>0</v>
      </c>
      <c r="D26" s="3">
        <f t="shared" si="0"/>
        <v>0</v>
      </c>
    </row>
    <row r="27" spans="1:4" x14ac:dyDescent="0.25">
      <c r="A27" s="3" t="str">
        <f>Лист1!D49</f>
        <v>Арахисовая паста "Намажь_Орех" Традиционная  с Финиками и кофе 450 гр.</v>
      </c>
      <c r="B27" s="10">
        <f>Лист1!F49</f>
        <v>243</v>
      </c>
      <c r="C27" s="3">
        <f>Лист1!G49</f>
        <v>0</v>
      </c>
      <c r="D27" s="3">
        <f t="shared" si="0"/>
        <v>0</v>
      </c>
    </row>
    <row r="28" spans="1:4" x14ac:dyDescent="0.25">
      <c r="A28" s="3" t="str">
        <f>Лист1!D50</f>
        <v>Арахисовая паста "Намажь_Орех" Традиционная Кремовая 450 гр.</v>
      </c>
      <c r="B28" s="10">
        <f>Лист1!F50</f>
        <v>239</v>
      </c>
      <c r="C28" s="3">
        <f>Лист1!G50</f>
        <v>0</v>
      </c>
      <c r="D28" s="3">
        <f t="shared" si="0"/>
        <v>0</v>
      </c>
    </row>
    <row r="29" spans="1:4" x14ac:dyDescent="0.25">
      <c r="A29" s="3" t="str">
        <f>Лист1!D51</f>
        <v>Арахисовая паста "Намажь_Орех" Традиционная Хрустящая 450 гр.</v>
      </c>
      <c r="B29" s="10">
        <f>Лист1!F51</f>
        <v>239</v>
      </c>
      <c r="C29" s="3">
        <f>Лист1!G51</f>
        <v>0</v>
      </c>
      <c r="D29" s="3">
        <f t="shared" si="0"/>
        <v>0</v>
      </c>
    </row>
    <row r="30" spans="1:4" x14ac:dyDescent="0.25">
      <c r="A30" s="3" t="str">
        <f>Лист1!D52</f>
        <v>Арахисовая паста "Намажь_Орех" Традиционная Шоколадная 450 гр.</v>
      </c>
      <c r="B30" s="10">
        <f>Лист1!F52</f>
        <v>239</v>
      </c>
      <c r="C30" s="3">
        <f>Лист1!G52</f>
        <v>0</v>
      </c>
      <c r="D30" s="3">
        <f t="shared" si="0"/>
        <v>0</v>
      </c>
    </row>
    <row r="31" spans="1:4" x14ac:dyDescent="0.25">
      <c r="A31" s="3" t="str">
        <f>Лист1!D53</f>
        <v>Арахисовая паста "Намажь_Орех" Традиционная с Молочным Шоколадом 450 гр.</v>
      </c>
      <c r="B31" s="10">
        <f>Лист1!F53</f>
        <v>191</v>
      </c>
      <c r="C31" s="3">
        <f>Лист1!G53</f>
        <v>0</v>
      </c>
      <c r="D31" s="3">
        <f t="shared" si="0"/>
        <v>0</v>
      </c>
    </row>
    <row r="32" spans="1:4" x14ac:dyDescent="0.25">
      <c r="A32" s="3" t="str">
        <f>Лист1!D54</f>
        <v>Арахисовая паста "Намажь_Орех" Традиционная Шоколадная с Кусочками Арахиса 450 гр.</v>
      </c>
      <c r="B32" s="10">
        <f>Лист1!F54</f>
        <v>239</v>
      </c>
      <c r="C32" s="3">
        <f>Лист1!G54</f>
        <v>0</v>
      </c>
      <c r="D32" s="3">
        <f t="shared" si="0"/>
        <v>0</v>
      </c>
    </row>
    <row r="33" spans="1:4" x14ac:dyDescent="0.25">
      <c r="A33" s="3" t="str">
        <f>Лист1!D55</f>
        <v>Арахисовая паста "Намажь_Орех" Традиционная с Молочным Шоколадом с Кусочками Арахиса 450 гр.</v>
      </c>
      <c r="B33" s="10">
        <f>Лист1!F55</f>
        <v>239</v>
      </c>
      <c r="C33" s="3">
        <f>Лист1!G55</f>
        <v>0</v>
      </c>
      <c r="D33" s="3">
        <f t="shared" si="0"/>
        <v>0</v>
      </c>
    </row>
    <row r="34" spans="1:4" x14ac:dyDescent="0.25">
      <c r="A34" s="3" t="str">
        <f>Лист1!D56</f>
        <v>Арахисовая паста "Намажь_Орех" Традиционная (без добавок) 800 гр.</v>
      </c>
      <c r="B34" s="10">
        <f>Лист1!F56</f>
        <v>389</v>
      </c>
      <c r="C34" s="3">
        <f>Лист1!G56</f>
        <v>0</v>
      </c>
      <c r="D34" s="3">
        <f t="shared" si="0"/>
        <v>0</v>
      </c>
    </row>
    <row r="35" spans="1:4" x14ac:dyDescent="0.25">
      <c r="A35" s="3" t="str">
        <f>Лист1!D57</f>
        <v>Арахисовая паста "Намажь_Орех" Традиционная (без добавок с кусочками арахиса)  800 гр.</v>
      </c>
      <c r="B35" s="10">
        <f>Лист1!F57</f>
        <v>389</v>
      </c>
      <c r="C35" s="3">
        <f>Лист1!G57</f>
        <v>0</v>
      </c>
      <c r="D35" s="3">
        <f t="shared" si="0"/>
        <v>0</v>
      </c>
    </row>
    <row r="36" spans="1:4" x14ac:dyDescent="0.25">
      <c r="A36" s="3" t="str">
        <f>Лист1!D58</f>
        <v>Арахисовая паста "Намажь_Орех" Традиционная  с Финиками и кофе 800 гр.</v>
      </c>
      <c r="B36" s="10">
        <f>Лист1!F58</f>
        <v>388</v>
      </c>
      <c r="C36" s="3">
        <f>Лист1!G58</f>
        <v>0</v>
      </c>
      <c r="D36" s="3">
        <f t="shared" si="0"/>
        <v>0</v>
      </c>
    </row>
    <row r="37" spans="1:4" x14ac:dyDescent="0.25">
      <c r="A37" s="3" t="str">
        <f>Лист1!D60</f>
        <v>Арахисовая паста "Намажь_Орех" Традиционная  Хрустящая  800 гр.</v>
      </c>
      <c r="B37" s="10">
        <f>Лист1!F60</f>
        <v>389</v>
      </c>
      <c r="C37" s="3">
        <f>Лист1!G60</f>
        <v>0</v>
      </c>
      <c r="D37" s="3">
        <f t="shared" si="0"/>
        <v>0</v>
      </c>
    </row>
    <row r="38" spans="1:4" x14ac:dyDescent="0.25">
      <c r="A38" s="3" t="str">
        <f>Лист1!D61</f>
        <v>Арахисовая паста "Намажь_Орех" Традиционная Шоколадная 800 гр.</v>
      </c>
      <c r="B38" s="10">
        <f>Лист1!F61</f>
        <v>389</v>
      </c>
      <c r="C38" s="3">
        <f>Лист1!G61</f>
        <v>0</v>
      </c>
      <c r="D38" s="3">
        <f t="shared" si="0"/>
        <v>0</v>
      </c>
    </row>
    <row r="39" spans="1:4" x14ac:dyDescent="0.25">
      <c r="A39" s="3" t="str">
        <f>Лист1!D62</f>
        <v>Арахисовая паста "Намажь_Орех" Традиционная с Молочным Шоколадом 800 гр.</v>
      </c>
      <c r="B39" s="10">
        <f>Лист1!F62</f>
        <v>311.2</v>
      </c>
      <c r="C39" s="3">
        <f>Лист1!G62</f>
        <v>0</v>
      </c>
      <c r="D39" s="3">
        <f t="shared" si="0"/>
        <v>0</v>
      </c>
    </row>
    <row r="40" spans="1:4" x14ac:dyDescent="0.25">
      <c r="A40" s="3" t="str">
        <f>Лист1!D64</f>
        <v>Арахисовая паста "Намажь_Орех" Традиционная с Молочным Шоколадом с Кусочками Арахиса 800 гр.</v>
      </c>
      <c r="B40" s="10">
        <f>Лист1!F64</f>
        <v>389</v>
      </c>
      <c r="C40" s="3">
        <f>Лист1!G64</f>
        <v>0</v>
      </c>
      <c r="D40" s="3">
        <f t="shared" si="0"/>
        <v>0</v>
      </c>
    </row>
    <row r="41" spans="1:4" x14ac:dyDescent="0.25">
      <c r="A41" s="3" t="str">
        <f>Лист1!D66</f>
        <v>Кокосовая паста "Намажь_Орех" Традиционная кокосовая сладкая 230 гр.</v>
      </c>
      <c r="B41" s="10">
        <f>Лист1!F66</f>
        <v>152</v>
      </c>
      <c r="C41" s="3">
        <f>Лист1!G66</f>
        <v>0</v>
      </c>
      <c r="D41" s="3">
        <f t="shared" si="0"/>
        <v>0</v>
      </c>
    </row>
    <row r="42" spans="1:4" x14ac:dyDescent="0.25">
      <c r="A42" s="3" t="str">
        <f>Лист1!D68</f>
        <v>Кокосовая паста "Намажь_Орех" Традиционная кокосовая сладкая 800 гр.</v>
      </c>
      <c r="B42" s="10">
        <f>Лист1!F68</f>
        <v>425</v>
      </c>
      <c r="C42" s="3">
        <f>Лист1!G68</f>
        <v>0</v>
      </c>
      <c r="D42" s="3">
        <f t="shared" si="0"/>
        <v>0</v>
      </c>
    </row>
    <row r="43" spans="1:4" x14ac:dyDescent="0.25">
      <c r="A43" s="3" t="str">
        <f>Лист1!D70</f>
        <v>Ореховая паста "Намажь_Орех" Классическая Кешью Жареный 230 гр.</v>
      </c>
      <c r="B43" s="10">
        <f>Лист1!F70</f>
        <v>290</v>
      </c>
      <c r="C43" s="3">
        <f>Лист1!G70</f>
        <v>0</v>
      </c>
      <c r="D43" s="3">
        <f t="shared" si="0"/>
        <v>0</v>
      </c>
    </row>
    <row r="44" spans="1:4" x14ac:dyDescent="0.25">
      <c r="A44" s="3" t="str">
        <f>Лист1!D71</f>
        <v>Ореховая паста "Намажь_Орех" Классическая Кешью Жареный 450 гр.</v>
      </c>
      <c r="B44" s="10">
        <f>Лист1!F71</f>
        <v>530</v>
      </c>
      <c r="C44" s="3">
        <f>Лист1!G71</f>
        <v>0</v>
      </c>
      <c r="D44" s="3">
        <f t="shared" si="0"/>
        <v>0</v>
      </c>
    </row>
    <row r="45" spans="1:4" x14ac:dyDescent="0.25">
      <c r="A45" s="3" t="str">
        <f>Лист1!D72</f>
        <v>Ореховая паста "Намажь_Орех" Классическая Кешью Жареный 800 гр.</v>
      </c>
      <c r="B45" s="10">
        <f>Лист1!F72</f>
        <v>884</v>
      </c>
      <c r="C45" s="3">
        <f>Лист1!G72</f>
        <v>0</v>
      </c>
      <c r="D45" s="3">
        <f t="shared" si="0"/>
        <v>0</v>
      </c>
    </row>
    <row r="46" spans="1:4" x14ac:dyDescent="0.25">
      <c r="A46" s="3" t="str">
        <f>Лист1!D74</f>
        <v>Урбеч из фиников "Намажь_орех" 230 гр.</v>
      </c>
      <c r="B46" s="10">
        <f>Лист1!F74</f>
        <v>117</v>
      </c>
      <c r="C46" s="3">
        <f>Лист1!G74</f>
        <v>0</v>
      </c>
      <c r="D46" s="3">
        <f t="shared" si="0"/>
        <v>0</v>
      </c>
    </row>
    <row r="47" spans="1:4" x14ac:dyDescent="0.25">
      <c r="A47" s="3" t="str">
        <f>Лист1!D75</f>
        <v>Урбеч из кунжута белого "Намажь_орех" 230 гр.</v>
      </c>
      <c r="B47" s="10">
        <f>Лист1!F75</f>
        <v>133</v>
      </c>
      <c r="C47" s="3">
        <f>Лист1!G75</f>
        <v>0</v>
      </c>
      <c r="D47" s="3">
        <f t="shared" si="0"/>
        <v>0</v>
      </c>
    </row>
    <row r="48" spans="1:4" x14ac:dyDescent="0.25">
      <c r="A48" s="3" t="str">
        <f>Лист1!D76</f>
        <v>Урбеч из льна золотистого "Намажь_орех" 230 гр.</v>
      </c>
      <c r="B48" s="10">
        <f>Лист1!F76</f>
        <v>100</v>
      </c>
      <c r="C48" s="3">
        <f>Лист1!G76</f>
        <v>0</v>
      </c>
      <c r="D48" s="3">
        <f t="shared" si="0"/>
        <v>0</v>
      </c>
    </row>
    <row r="49" spans="1:4" x14ac:dyDescent="0.25">
      <c r="A49" s="3" t="str">
        <f>Лист1!D77</f>
        <v>Урбеч из льна тёмного "Намажь_орех" 230 гр.</v>
      </c>
      <c r="B49" s="10">
        <f>Лист1!F77</f>
        <v>77.599999999999994</v>
      </c>
      <c r="C49" s="3">
        <f>Лист1!G77</f>
        <v>0</v>
      </c>
      <c r="D49" s="3">
        <f t="shared" ref="D49:D108" si="1">C49</f>
        <v>0</v>
      </c>
    </row>
    <row r="50" spans="1:4" x14ac:dyDescent="0.25">
      <c r="A50" s="3" t="str">
        <f>Лист1!D78</f>
        <v>Урбеч из расторопши "Намажь_орех" 230 гр.</v>
      </c>
      <c r="B50" s="10">
        <f>Лист1!F78</f>
        <v>134</v>
      </c>
      <c r="C50" s="3">
        <f>Лист1!G78</f>
        <v>0</v>
      </c>
      <c r="D50" s="3">
        <f t="shared" si="1"/>
        <v>0</v>
      </c>
    </row>
    <row r="51" spans="1:4" x14ac:dyDescent="0.25">
      <c r="A51" s="3" t="str">
        <f>Лист1!D79</f>
        <v>Урбеч из тыквенных семечек (РОССИЯ) "Намажь_орех" 230 гр.</v>
      </c>
      <c r="B51" s="10">
        <f>Лист1!F79</f>
        <v>222</v>
      </c>
      <c r="C51" s="3">
        <f>Лист1!G79</f>
        <v>0</v>
      </c>
      <c r="D51" s="3">
        <f t="shared" si="1"/>
        <v>0</v>
      </c>
    </row>
    <row r="52" spans="1:4" x14ac:dyDescent="0.25">
      <c r="A52" s="3" t="str">
        <f>Лист1!D80</f>
        <v>Урбеч из ядер абрикоса "Намажь_орех" 230 гр.</v>
      </c>
      <c r="B52" s="10">
        <f>Лист1!F80</f>
        <v>170</v>
      </c>
      <c r="C52" s="3">
        <f>Лист1!G80</f>
        <v>0</v>
      </c>
      <c r="D52" s="3">
        <f t="shared" si="1"/>
        <v>0</v>
      </c>
    </row>
    <row r="53" spans="1:4" x14ac:dyDescent="0.25">
      <c r="A53" s="3" t="str">
        <f>Лист1!D81</f>
        <v>Урбеч из подсолнечника "Намажь_орех" 230 гр.</v>
      </c>
      <c r="B53" s="10">
        <f>Лист1!F81</f>
        <v>98</v>
      </c>
      <c r="C53" s="3">
        <f>Лист1!G81</f>
        <v>0</v>
      </c>
      <c r="D53" s="3">
        <f t="shared" si="1"/>
        <v>0</v>
      </c>
    </row>
    <row r="54" spans="1:4" x14ac:dyDescent="0.25">
      <c r="A54" s="3" t="str">
        <f>Лист1!D82</f>
        <v>Урбеч из конопли "Намажь_орех" 230 гр.</v>
      </c>
      <c r="B54" s="10">
        <f>Лист1!F82</f>
        <v>162</v>
      </c>
      <c r="C54" s="3">
        <f>Лист1!G82</f>
        <v>0</v>
      </c>
      <c r="D54" s="3">
        <f t="shared" si="1"/>
        <v>0</v>
      </c>
    </row>
    <row r="55" spans="1:4" x14ac:dyDescent="0.25">
      <c r="A55" s="3" t="str">
        <f>Лист1!D83</f>
        <v>Урбеч из кунжута черного "Намажь_орех" 230 гр.</v>
      </c>
      <c r="B55" s="10">
        <f>Лист1!F83</f>
        <v>148</v>
      </c>
      <c r="C55" s="3">
        <f>Лист1!G83</f>
        <v>0</v>
      </c>
      <c r="D55" s="3">
        <f t="shared" si="1"/>
        <v>0</v>
      </c>
    </row>
    <row r="56" spans="1:4" x14ac:dyDescent="0.25">
      <c r="A56" s="3" t="str">
        <f>Лист1!D84</f>
        <v>Урбеч из инжира "Намажь_орех" 230 гр.</v>
      </c>
      <c r="B56" s="10">
        <f>Лист1!F84</f>
        <v>152</v>
      </c>
      <c r="C56" s="3">
        <f>Лист1!G84</f>
        <v>0</v>
      </c>
      <c r="D56" s="3">
        <f t="shared" si="1"/>
        <v>0</v>
      </c>
    </row>
    <row r="57" spans="1:4" x14ac:dyDescent="0.25">
      <c r="A57" s="3" t="str">
        <f>Лист1!D85</f>
        <v>Урбеч из кунжута белого жаренного "Намажь_орех" 230 гр.</v>
      </c>
      <c r="B57" s="10">
        <f>Лист1!F85</f>
        <v>145</v>
      </c>
      <c r="C57" s="3">
        <f>Лист1!G85</f>
        <v>0</v>
      </c>
      <c r="D57" s="3">
        <f t="shared" si="1"/>
        <v>0</v>
      </c>
    </row>
    <row r="58" spans="1:4" x14ac:dyDescent="0.25">
      <c r="A58" s="3" t="str">
        <f>Лист1!D86</f>
        <v>Урбеч из Фиников "Намажь_орех" 450 гр.</v>
      </c>
      <c r="B58" s="10">
        <f>Лист1!F86</f>
        <v>198</v>
      </c>
      <c r="C58" s="3">
        <f>Лист1!G86</f>
        <v>0</v>
      </c>
      <c r="D58" s="3">
        <f t="shared" si="1"/>
        <v>0</v>
      </c>
    </row>
    <row r="59" spans="1:4" x14ac:dyDescent="0.25">
      <c r="A59" s="3" t="str">
        <f>Лист1!D87</f>
        <v>Урбеч из кунжута белого "Намажь_орех" 450 гр.</v>
      </c>
      <c r="B59" s="10">
        <f>Лист1!F87</f>
        <v>229</v>
      </c>
      <c r="C59" s="3">
        <f>Лист1!G87</f>
        <v>0</v>
      </c>
      <c r="D59" s="3">
        <f t="shared" si="1"/>
        <v>0</v>
      </c>
    </row>
    <row r="60" spans="1:4" x14ac:dyDescent="0.25">
      <c r="A60" s="3" t="str">
        <f>Лист1!D88</f>
        <v>Урбеч из льна золотистого "Намажь_орех" 450 гр.</v>
      </c>
      <c r="B60" s="10">
        <f>Лист1!F88</f>
        <v>164</v>
      </c>
      <c r="C60" s="3">
        <f>Лист1!G88</f>
        <v>0</v>
      </c>
      <c r="D60" s="3">
        <f t="shared" si="1"/>
        <v>0</v>
      </c>
    </row>
    <row r="61" spans="1:4" x14ac:dyDescent="0.25">
      <c r="A61" s="3" t="str">
        <f>Лист1!D89</f>
        <v>Урбеч из льна тёмного "Намажь_орех" 450 гр.</v>
      </c>
      <c r="B61" s="10">
        <f>Лист1!F89</f>
        <v>126.4</v>
      </c>
      <c r="C61" s="3">
        <f>Лист1!G89</f>
        <v>0</v>
      </c>
      <c r="D61" s="3">
        <f t="shared" si="1"/>
        <v>0</v>
      </c>
    </row>
    <row r="62" spans="1:4" x14ac:dyDescent="0.25">
      <c r="A62" s="3" t="str">
        <f>Лист1!D90</f>
        <v>Урбеч из расторопши "Намажь_орех" 450 гр.</v>
      </c>
      <c r="B62" s="10">
        <f>Лист1!F90</f>
        <v>232</v>
      </c>
      <c r="C62" s="3">
        <f>Лист1!G90</f>
        <v>0</v>
      </c>
      <c r="D62" s="3">
        <f t="shared" si="1"/>
        <v>0</v>
      </c>
    </row>
    <row r="63" spans="1:4" x14ac:dyDescent="0.25">
      <c r="A63" s="3" t="str">
        <f>Лист1!D91</f>
        <v>Урбеч из тыквенных семечек (РОССИЯ) "Намажь_орех" 450 гр.</v>
      </c>
      <c r="B63" s="10">
        <f>Лист1!F91</f>
        <v>403</v>
      </c>
      <c r="C63" s="3">
        <f>Лист1!G91</f>
        <v>0</v>
      </c>
      <c r="D63" s="3">
        <f t="shared" si="1"/>
        <v>0</v>
      </c>
    </row>
    <row r="64" spans="1:4" x14ac:dyDescent="0.25">
      <c r="A64" s="3" t="str">
        <f>Лист1!D92</f>
        <v>Урбеч из ядер абрикоса "Намажь_орех" 450 гр.</v>
      </c>
      <c r="B64" s="10">
        <f>Лист1!F92</f>
        <v>302</v>
      </c>
      <c r="C64" s="3">
        <f>Лист1!G92</f>
        <v>0</v>
      </c>
      <c r="D64" s="3">
        <f t="shared" si="1"/>
        <v>0</v>
      </c>
    </row>
    <row r="65" spans="1:4" x14ac:dyDescent="0.25">
      <c r="A65" s="3" t="str">
        <f>Лист1!D93</f>
        <v>Урбеч из подсолнечника "Намажь_орех" 450 гр.</v>
      </c>
      <c r="B65" s="10">
        <f>Лист1!F93</f>
        <v>161</v>
      </c>
      <c r="C65" s="3">
        <f>Лист1!G93</f>
        <v>0</v>
      </c>
      <c r="D65" s="3">
        <f t="shared" si="1"/>
        <v>0</v>
      </c>
    </row>
    <row r="66" spans="1:4" x14ac:dyDescent="0.25">
      <c r="A66" s="3" t="str">
        <f>Лист1!D94</f>
        <v>Урбеч из конопли "Намажь_орех" 450 гр.</v>
      </c>
      <c r="B66" s="10">
        <f>Лист1!F94</f>
        <v>286</v>
      </c>
      <c r="C66" s="3">
        <f>Лист1!G94</f>
        <v>0</v>
      </c>
      <c r="D66" s="3">
        <f t="shared" si="1"/>
        <v>0</v>
      </c>
    </row>
    <row r="67" spans="1:4" x14ac:dyDescent="0.25">
      <c r="A67" s="3" t="str">
        <f>Лист1!D95</f>
        <v>Урбеч из кунжута черного "Намажь_орех" 450 гр.</v>
      </c>
      <c r="B67" s="10">
        <f>Лист1!F95</f>
        <v>258</v>
      </c>
      <c r="C67" s="3">
        <f>Лист1!G95</f>
        <v>0</v>
      </c>
      <c r="D67" s="3">
        <f t="shared" si="1"/>
        <v>0</v>
      </c>
    </row>
    <row r="68" spans="1:4" x14ac:dyDescent="0.25">
      <c r="A68" s="3" t="str">
        <f>Лист1!D96</f>
        <v>Урбеч из инжира "Намажь_орех" 450 гр.</v>
      </c>
      <c r="B68" s="10">
        <f>Лист1!F96</f>
        <v>267</v>
      </c>
      <c r="C68" s="3">
        <f>Лист1!G96</f>
        <v>0</v>
      </c>
      <c r="D68" s="3">
        <f t="shared" si="1"/>
        <v>0</v>
      </c>
    </row>
    <row r="69" spans="1:4" x14ac:dyDescent="0.25">
      <c r="A69" s="3" t="str">
        <f>Лист1!D97</f>
        <v>Урбеч из кунжута белого жаренного "Намажь_орех" 450 гр.</v>
      </c>
      <c r="B69" s="10">
        <f>Лист1!F97</f>
        <v>252</v>
      </c>
      <c r="C69" s="3">
        <f>Лист1!G97</f>
        <v>0</v>
      </c>
      <c r="D69" s="3">
        <f t="shared" si="1"/>
        <v>0</v>
      </c>
    </row>
    <row r="70" spans="1:4" x14ac:dyDescent="0.25">
      <c r="A70" s="3" t="str">
        <f>Лист1!D98</f>
        <v>Урбеч из фиников "Намажь_орех" 800 гр.</v>
      </c>
      <c r="B70" s="10">
        <f>Лист1!F98</f>
        <v>303</v>
      </c>
      <c r="C70" s="3">
        <f>Лист1!G98</f>
        <v>0</v>
      </c>
      <c r="D70" s="3">
        <f t="shared" si="1"/>
        <v>0</v>
      </c>
    </row>
    <row r="71" spans="1:4" x14ac:dyDescent="0.25">
      <c r="A71" s="3" t="str">
        <f>Лист1!D99</f>
        <v>Урбеч из кунжута белого "Намажь_орех" 800 гр.</v>
      </c>
      <c r="B71" s="10">
        <f>Лист1!F99</f>
        <v>357</v>
      </c>
      <c r="C71" s="3">
        <f>Лист1!G99</f>
        <v>0</v>
      </c>
      <c r="D71" s="3">
        <f t="shared" si="1"/>
        <v>0</v>
      </c>
    </row>
    <row r="72" spans="1:4" x14ac:dyDescent="0.25">
      <c r="A72" s="3" t="str">
        <f>Лист1!D100</f>
        <v>Урбеч из льна золотистого "Намажь_орех" 800 гр.</v>
      </c>
      <c r="B72" s="10">
        <f>Лист1!F100</f>
        <v>242</v>
      </c>
      <c r="C72" s="3">
        <f>Лист1!G100</f>
        <v>0</v>
      </c>
      <c r="D72" s="3">
        <f t="shared" si="1"/>
        <v>0</v>
      </c>
    </row>
    <row r="73" spans="1:4" x14ac:dyDescent="0.25">
      <c r="A73" s="3" t="str">
        <f>Лист1!D101</f>
        <v>Урбеч из льна тёмного "Намажь_орех" 800 гр.</v>
      </c>
      <c r="B73" s="10">
        <f>Лист1!F101</f>
        <v>184.8</v>
      </c>
      <c r="C73" s="3">
        <f>Лист1!G101</f>
        <v>0</v>
      </c>
      <c r="D73" s="3">
        <f t="shared" si="1"/>
        <v>0</v>
      </c>
    </row>
    <row r="74" spans="1:4" x14ac:dyDescent="0.25">
      <c r="A74" s="3" t="str">
        <f>Лист1!D102</f>
        <v>Урбеч из расторопши "Намажь_орех" 800 гр.</v>
      </c>
      <c r="B74" s="10">
        <f>Лист1!F102</f>
        <v>363</v>
      </c>
      <c r="C74" s="3">
        <f>Лист1!G102</f>
        <v>0</v>
      </c>
      <c r="D74" s="3">
        <f t="shared" si="1"/>
        <v>0</v>
      </c>
    </row>
    <row r="75" spans="1:4" x14ac:dyDescent="0.25">
      <c r="A75" s="3" t="str">
        <f>Лист1!D103</f>
        <v>Урбеч из тыквенных семечек (РОССИЯ) "Намажь_орех" 800 гр.</v>
      </c>
      <c r="B75" s="10">
        <f>Лист1!F103</f>
        <v>667</v>
      </c>
      <c r="C75" s="3">
        <f>Лист1!G103</f>
        <v>0</v>
      </c>
      <c r="D75" s="3">
        <f t="shared" si="1"/>
        <v>0</v>
      </c>
    </row>
    <row r="76" spans="1:4" x14ac:dyDescent="0.25">
      <c r="A76" s="3" t="str">
        <f>Лист1!D105</f>
        <v>Урбеч из подсолнечника "Намажь_орех" 800 гр.</v>
      </c>
      <c r="B76" s="10">
        <f>Лист1!F105</f>
        <v>236</v>
      </c>
      <c r="C76" s="3">
        <f>Лист1!G105</f>
        <v>0</v>
      </c>
      <c r="D76" s="3">
        <f t="shared" si="1"/>
        <v>0</v>
      </c>
    </row>
    <row r="77" spans="1:4" x14ac:dyDescent="0.25">
      <c r="A77" s="3" t="str">
        <f>Лист1!D106</f>
        <v>Урбеч из конопли "Намажь_орех" 800 гр.</v>
      </c>
      <c r="B77" s="10">
        <f>Лист1!F106</f>
        <v>459</v>
      </c>
      <c r="C77" s="3">
        <f>Лист1!G106</f>
        <v>0</v>
      </c>
      <c r="D77" s="3">
        <f t="shared" si="1"/>
        <v>0</v>
      </c>
    </row>
    <row r="78" spans="1:4" x14ac:dyDescent="0.25">
      <c r="A78" s="3" t="str">
        <f>Лист1!D107</f>
        <v>Урбеч из кунжута черного "Намажь_орех" 800 гр.</v>
      </c>
      <c r="B78" s="10">
        <f>Лист1!F107</f>
        <v>409</v>
      </c>
      <c r="C78" s="3">
        <f>Лист1!G107</f>
        <v>0</v>
      </c>
      <c r="D78" s="3">
        <f t="shared" si="1"/>
        <v>0</v>
      </c>
    </row>
    <row r="79" spans="1:4" x14ac:dyDescent="0.25">
      <c r="A79" s="3" t="str">
        <f>Лист1!D108</f>
        <v>Урбеч из инжира "Намажь_орех" 800 гр.</v>
      </c>
      <c r="B79" s="10">
        <f>Лист1!F108</f>
        <v>425</v>
      </c>
      <c r="C79" s="3">
        <f>Лист1!G108</f>
        <v>0</v>
      </c>
      <c r="D79" s="3">
        <f t="shared" si="1"/>
        <v>0</v>
      </c>
    </row>
    <row r="80" spans="1:4" x14ac:dyDescent="0.25">
      <c r="A80" s="3" t="str">
        <f>Лист1!D109</f>
        <v>Урбеч из кунжута белого жаренного "Намажь_орех" 800 гр.</v>
      </c>
      <c r="B80" s="10">
        <f>Лист1!F109</f>
        <v>398</v>
      </c>
      <c r="C80" s="3">
        <f>Лист1!G109</f>
        <v>0</v>
      </c>
      <c r="D80" s="3">
        <f t="shared" si="1"/>
        <v>0</v>
      </c>
    </row>
    <row r="81" spans="1:4" x14ac:dyDescent="0.25">
      <c r="A81" s="3" t="str">
        <f>Лист1!D111</f>
        <v>Урбеч из кокоса "Намажь_орех" 230 гр.</v>
      </c>
      <c r="B81" s="10">
        <f>Лист1!F111</f>
        <v>152</v>
      </c>
      <c r="C81" s="3">
        <f>Лист1!G111</f>
        <v>0</v>
      </c>
      <c r="D81" s="3">
        <f t="shared" si="1"/>
        <v>0</v>
      </c>
    </row>
    <row r="82" spans="1:4" x14ac:dyDescent="0.25">
      <c r="A82" s="3" t="str">
        <f>Лист1!D112</f>
        <v>Урбеч из арахиса "Намажь_орех" 230 гр.</v>
      </c>
      <c r="B82" s="10">
        <f>Лист1!F112</f>
        <v>133</v>
      </c>
      <c r="C82" s="3">
        <f>Лист1!G112</f>
        <v>0</v>
      </c>
      <c r="D82" s="3">
        <f t="shared" si="1"/>
        <v>0</v>
      </c>
    </row>
    <row r="83" spans="1:4" x14ac:dyDescent="0.25">
      <c r="A83" s="3" t="str">
        <f>Лист1!D113</f>
        <v>Урбеч из грецкого ореха "Намажь_орех" 230 гр.</v>
      </c>
      <c r="B83" s="10">
        <f>Лист1!F113</f>
        <v>222</v>
      </c>
      <c r="C83" s="3">
        <f>Лист1!G113</f>
        <v>0</v>
      </c>
      <c r="D83" s="3">
        <f t="shared" si="1"/>
        <v>0</v>
      </c>
    </row>
    <row r="84" spans="1:4" x14ac:dyDescent="0.25">
      <c r="A84" s="3" t="str">
        <f>Лист1!D114</f>
        <v>Урбеч из миндаля "Намажь_орех" 230 гр.</v>
      </c>
      <c r="B84" s="10">
        <f>Лист1!F114</f>
        <v>297</v>
      </c>
      <c r="C84" s="3">
        <f>Лист1!G114</f>
        <v>0</v>
      </c>
      <c r="D84" s="3">
        <f>C84</f>
        <v>0</v>
      </c>
    </row>
    <row r="85" spans="1:4" x14ac:dyDescent="0.25">
      <c r="A85" s="3" t="str">
        <f>Лист1!D115</f>
        <v>Урбеч из кешью "Намажь_орех" 230 гр.</v>
      </c>
      <c r="B85" s="10">
        <f>Лист1!F115</f>
        <v>290</v>
      </c>
      <c r="C85" s="3">
        <f>Лист1!G115</f>
        <v>0</v>
      </c>
      <c r="D85" s="3">
        <f t="shared" si="1"/>
        <v>0</v>
      </c>
    </row>
    <row r="86" spans="1:4" x14ac:dyDescent="0.25">
      <c r="A86" s="3" t="str">
        <f>Лист1!D116</f>
        <v>Урбеч из лесного ореха (фундука) "Намажь_орех" 230 гр.</v>
      </c>
      <c r="B86" s="10">
        <f>Лист1!F116</f>
        <v>216</v>
      </c>
      <c r="C86" s="3">
        <f>Лист1!G116</f>
        <v>0</v>
      </c>
      <c r="D86" s="3">
        <f t="shared" si="1"/>
        <v>0</v>
      </c>
    </row>
    <row r="87" spans="1:4" x14ac:dyDescent="0.25">
      <c r="A87" s="3" t="str">
        <f>Лист1!D117</f>
        <v>Урбеч из кедрового ореха "Намажь_орех" 230 гр.</v>
      </c>
      <c r="B87" s="10">
        <f>Лист1!F117</f>
        <v>815</v>
      </c>
      <c r="C87" s="3">
        <f>Лист1!G117</f>
        <v>0</v>
      </c>
      <c r="D87" s="3">
        <f t="shared" si="1"/>
        <v>0</v>
      </c>
    </row>
    <row r="88" spans="1:4" x14ac:dyDescent="0.25">
      <c r="A88" s="3" t="str">
        <f>Лист1!D118</f>
        <v>Урбеч из ядер фисташки "Намажь_орех" 230 гр.</v>
      </c>
      <c r="B88" s="10">
        <f>Лист1!F118</f>
        <v>516</v>
      </c>
      <c r="C88" s="3">
        <f>Лист1!G118</f>
        <v>0</v>
      </c>
      <c r="D88" s="3">
        <f t="shared" si="1"/>
        <v>0</v>
      </c>
    </row>
    <row r="89" spans="1:4" x14ac:dyDescent="0.25">
      <c r="A89" s="3" t="str">
        <f>Лист1!D119</f>
        <v>Урбеч из какао-бобов цельных "Намажь_орех" 230 гр.</v>
      </c>
      <c r="B89" s="10">
        <f>Лист1!F119</f>
        <v>162</v>
      </c>
      <c r="C89" s="3">
        <f>Лист1!G119</f>
        <v>0</v>
      </c>
      <c r="D89" s="3">
        <f t="shared" si="1"/>
        <v>0</v>
      </c>
    </row>
    <row r="90" spans="1:4" x14ac:dyDescent="0.25">
      <c r="A90" s="3" t="str">
        <f>Лист1!D120</f>
        <v>Урбеч из Кешью и Кокоса 230 гр.</v>
      </c>
      <c r="B90" s="10">
        <f>Лист1!F120</f>
        <v>207</v>
      </c>
      <c r="C90" s="3">
        <f>Лист1!G120</f>
        <v>0</v>
      </c>
      <c r="D90" s="3">
        <f t="shared" si="1"/>
        <v>0</v>
      </c>
    </row>
    <row r="91" spans="1:4" x14ac:dyDescent="0.25">
      <c r="A91" s="3" t="str">
        <f>Лист1!D121</f>
        <v>Урбеч из кокоса "Намажь_орех" 450 гр.</v>
      </c>
      <c r="B91" s="10">
        <f>Лист1!F121</f>
        <v>267</v>
      </c>
      <c r="C91" s="3">
        <f>Лист1!G121</f>
        <v>0</v>
      </c>
      <c r="D91" s="3">
        <f t="shared" si="1"/>
        <v>0</v>
      </c>
    </row>
    <row r="92" spans="1:4" x14ac:dyDescent="0.25">
      <c r="A92" s="3" t="str">
        <f>Лист1!D122</f>
        <v>Урбеч из арахиса "Намажь_орех" 450 гр.</v>
      </c>
      <c r="B92" s="10">
        <f>Лист1!F122</f>
        <v>230</v>
      </c>
      <c r="C92" s="3">
        <f>Лист1!G122</f>
        <v>0</v>
      </c>
      <c r="D92" s="3">
        <f t="shared" si="1"/>
        <v>0</v>
      </c>
    </row>
    <row r="93" spans="1:4" x14ac:dyDescent="0.25">
      <c r="A93" s="3" t="str">
        <f>Лист1!D123</f>
        <v>Урбеч из грецкого ореха "Намажь_орех" 450 гр.</v>
      </c>
      <c r="B93" s="10">
        <f>Лист1!F123</f>
        <v>403</v>
      </c>
      <c r="C93" s="3">
        <f>Лист1!G123</f>
        <v>0</v>
      </c>
      <c r="D93" s="3">
        <f t="shared" si="1"/>
        <v>0</v>
      </c>
    </row>
    <row r="94" spans="1:4" x14ac:dyDescent="0.25">
      <c r="A94" s="3" t="str">
        <f>Лист1!D124</f>
        <v>Урбеч из миндаля "Намажь_орех" 450 гр.</v>
      </c>
      <c r="B94" s="10">
        <f>Лист1!F124</f>
        <v>551</v>
      </c>
      <c r="C94" s="3">
        <f>Лист1!G124</f>
        <v>0</v>
      </c>
      <c r="D94" s="3">
        <f>C94</f>
        <v>0</v>
      </c>
    </row>
    <row r="95" spans="1:4" x14ac:dyDescent="0.25">
      <c r="A95" s="3" t="str">
        <f>Лист1!D125</f>
        <v>Урбеч из кешью "Намажь_орех" 450 гр.</v>
      </c>
      <c r="B95" s="10">
        <f>Лист1!F125</f>
        <v>530</v>
      </c>
      <c r="C95" s="3">
        <f>Лист1!G125</f>
        <v>0</v>
      </c>
      <c r="D95" s="3">
        <f t="shared" si="1"/>
        <v>0</v>
      </c>
    </row>
    <row r="96" spans="1:4" x14ac:dyDescent="0.25">
      <c r="A96" s="3" t="str">
        <f>Лист1!D126</f>
        <v>Урбеч из лесного ореха (фундука) "Намажь_орех" 450 гр.</v>
      </c>
      <c r="B96" s="10">
        <f>Лист1!F126</f>
        <v>392</v>
      </c>
      <c r="C96" s="3">
        <f>Лист1!G126</f>
        <v>0</v>
      </c>
      <c r="D96" s="3">
        <f t="shared" si="1"/>
        <v>0</v>
      </c>
    </row>
    <row r="97" spans="1:4" x14ac:dyDescent="0.25">
      <c r="A97" s="3" t="str">
        <f>Лист1!D127</f>
        <v>Урбеч из кедрового ореха "Намажь_орех" 450 гр.</v>
      </c>
      <c r="B97" s="10">
        <f>Лист1!F127</f>
        <v>1564</v>
      </c>
      <c r="C97" s="3">
        <f>Лист1!G127</f>
        <v>0</v>
      </c>
      <c r="D97" s="3">
        <f t="shared" si="1"/>
        <v>0</v>
      </c>
    </row>
    <row r="98" spans="1:4" x14ac:dyDescent="0.25">
      <c r="A98" s="3" t="str">
        <f>Лист1!D128</f>
        <v>Урбеч из ядер фисташки "Намажь_орех" 450 гр.</v>
      </c>
      <c r="B98" s="10">
        <f>Лист1!F128</f>
        <v>979</v>
      </c>
      <c r="C98" s="3">
        <f>Лист1!G128</f>
        <v>0</v>
      </c>
      <c r="D98" s="3">
        <f t="shared" si="1"/>
        <v>0</v>
      </c>
    </row>
    <row r="99" spans="1:4" x14ac:dyDescent="0.25">
      <c r="A99" s="3" t="str">
        <f>Лист1!D129</f>
        <v>Урбеч из какао-бобов цельных "Намажь_орех" 450 гр.</v>
      </c>
      <c r="B99" s="10">
        <f>Лист1!F129</f>
        <v>286</v>
      </c>
      <c r="C99" s="3">
        <f>Лист1!G129</f>
        <v>0</v>
      </c>
      <c r="D99" s="3">
        <f t="shared" si="1"/>
        <v>0</v>
      </c>
    </row>
    <row r="100" spans="1:4" x14ac:dyDescent="0.25">
      <c r="A100" s="3" t="str">
        <f>Лист1!D130</f>
        <v>Урбеч из Кешью и Кокоса 450 гр.</v>
      </c>
      <c r="B100" s="10">
        <f>Лист1!F130</f>
        <v>371</v>
      </c>
      <c r="C100" s="3">
        <f>Лист1!G130</f>
        <v>0</v>
      </c>
      <c r="D100" s="3">
        <f t="shared" si="1"/>
        <v>0</v>
      </c>
    </row>
    <row r="101" spans="1:4" x14ac:dyDescent="0.25">
      <c r="A101" s="3" t="str">
        <f>Лист1!D131</f>
        <v>Урбеч из кокоса "Намажь_орех" 800 гр.</v>
      </c>
      <c r="B101" s="10">
        <f>Лист1!F131</f>
        <v>425</v>
      </c>
      <c r="C101" s="3">
        <f>Лист1!G131</f>
        <v>0</v>
      </c>
      <c r="D101" s="3">
        <f t="shared" si="1"/>
        <v>0</v>
      </c>
    </row>
    <row r="102" spans="1:4" x14ac:dyDescent="0.25">
      <c r="A102" s="3" t="str">
        <f>Лист1!D132</f>
        <v>Урбеч из арахиса "Намажь_орех" 800 гр.</v>
      </c>
      <c r="B102" s="10">
        <f>Лист1!F132</f>
        <v>359</v>
      </c>
      <c r="C102" s="3">
        <f>Лист1!G132</f>
        <v>0</v>
      </c>
      <c r="D102" s="3">
        <f t="shared" si="1"/>
        <v>0</v>
      </c>
    </row>
    <row r="103" spans="1:4" x14ac:dyDescent="0.25">
      <c r="A103" s="3" t="str">
        <f>Лист1!D133</f>
        <v>Урбеч из грецкого ореха "Намажь_орех" 800 гр.</v>
      </c>
      <c r="B103" s="10">
        <f>Лист1!F133</f>
        <v>667</v>
      </c>
      <c r="C103" s="3">
        <f>Лист1!G133</f>
        <v>0</v>
      </c>
      <c r="D103" s="3">
        <f>C103</f>
        <v>0</v>
      </c>
    </row>
    <row r="104" spans="1:4" x14ac:dyDescent="0.25">
      <c r="A104" s="3" t="str">
        <f>Лист1!D135</f>
        <v>Урбеч из кешью "Намажь_орех" 800 гр.</v>
      </c>
      <c r="B104" s="10">
        <f>Лист1!F135</f>
        <v>884</v>
      </c>
      <c r="C104" s="3">
        <f>Лист1!G135</f>
        <v>0</v>
      </c>
      <c r="D104" s="3">
        <f t="shared" si="1"/>
        <v>0</v>
      </c>
    </row>
    <row r="105" spans="1:4" x14ac:dyDescent="0.25">
      <c r="A105" s="3" t="str">
        <f>Лист1!D136</f>
        <v>Урбеч из лесного ореха (фундука) "Намажь_орех" 800 гр.</v>
      </c>
      <c r="B105" s="10">
        <f>Лист1!F136</f>
        <v>646</v>
      </c>
      <c r="C105" s="3">
        <f>Лист1!G136</f>
        <v>0</v>
      </c>
      <c r="D105" s="3">
        <f t="shared" si="1"/>
        <v>0</v>
      </c>
    </row>
    <row r="106" spans="1:4" x14ac:dyDescent="0.25">
      <c r="A106" s="3" t="str">
        <f>Лист1!D137</f>
        <v>Урбеч из ядер фисташки "Намажь_орех" 800 гр.</v>
      </c>
      <c r="B106" s="10">
        <f>Лист1!F137</f>
        <v>1691</v>
      </c>
      <c r="C106" s="3">
        <f>Лист1!G137</f>
        <v>0</v>
      </c>
      <c r="D106" s="3">
        <f t="shared" si="1"/>
        <v>0</v>
      </c>
    </row>
    <row r="107" spans="1:4" x14ac:dyDescent="0.25">
      <c r="A107" s="3" t="str">
        <f>Лист1!D138</f>
        <v>Урбеч из какао-бобов цельных "Намажь_орех" 800 гр.</v>
      </c>
      <c r="B107" s="10">
        <f>Лист1!F138</f>
        <v>458</v>
      </c>
      <c r="C107" s="3">
        <f>Лист1!G138</f>
        <v>0</v>
      </c>
      <c r="D107" s="3">
        <f t="shared" si="1"/>
        <v>0</v>
      </c>
    </row>
    <row r="108" spans="1:4" x14ac:dyDescent="0.25">
      <c r="A108" s="3" t="str">
        <f>Лист1!D139</f>
        <v>Урбеч из Кешью и Кокоса 800 гр.</v>
      </c>
      <c r="B108" s="10">
        <f>Лист1!F139</f>
        <v>615</v>
      </c>
      <c r="C108" s="3">
        <f>Лист1!G139</f>
        <v>0</v>
      </c>
      <c r="D108" s="3">
        <f t="shared" si="1"/>
        <v>0</v>
      </c>
    </row>
    <row r="109" spans="1:4" x14ac:dyDescent="0.25">
      <c r="A109" s="3" t="str">
        <f>Лист1!D142</f>
        <v>Урбеч кокосовый с какао сладкий "Намажь_орех" 450 грамм</v>
      </c>
      <c r="B109" s="10">
        <f>Лист1!F142</f>
        <v>267</v>
      </c>
      <c r="C109" s="3">
        <f>Лист1!G142</f>
        <v>0</v>
      </c>
      <c r="D109" s="3">
        <f t="shared" ref="D109:D167" si="2">C109</f>
        <v>0</v>
      </c>
    </row>
    <row r="110" spans="1:4" x14ac:dyDescent="0.25">
      <c r="A110" s="3" t="str">
        <f>Лист1!D143</f>
        <v>Урбеч кокосовый с какао сладкий "Намажь_орех" 800 грамм</v>
      </c>
      <c r="B110" s="10">
        <f>Лист1!F143</f>
        <v>425</v>
      </c>
      <c r="C110" s="3">
        <f>Лист1!G143</f>
        <v>0</v>
      </c>
      <c r="D110" s="3">
        <f t="shared" si="2"/>
        <v>0</v>
      </c>
    </row>
    <row r="111" spans="1:4" x14ac:dyDescent="0.25">
      <c r="A111" s="3" t="str">
        <f>Лист1!D144</f>
        <v>Урбеч из Кокоса Сладкая Ваниль 230 гр.</v>
      </c>
      <c r="B111" s="10">
        <f>Лист1!F144</f>
        <v>121.6</v>
      </c>
      <c r="C111" s="3">
        <f>Лист1!G144</f>
        <v>0</v>
      </c>
      <c r="D111" s="3">
        <f t="shared" si="2"/>
        <v>0</v>
      </c>
    </row>
    <row r="112" spans="1:4" x14ac:dyDescent="0.25">
      <c r="A112" s="3" t="str">
        <f>Лист1!D145</f>
        <v>Урбеч из Кокоса Сладкая Ваниль 450 гр.</v>
      </c>
      <c r="B112" s="10">
        <f>Лист1!F145</f>
        <v>213.6</v>
      </c>
      <c r="C112" s="3">
        <f>Лист1!G145</f>
        <v>0</v>
      </c>
      <c r="D112" s="3">
        <f t="shared" si="2"/>
        <v>0</v>
      </c>
    </row>
    <row r="113" spans="1:4" x14ac:dyDescent="0.25">
      <c r="A113" s="3" t="str">
        <f>Лист1!D146</f>
        <v>Урбеч из Кокоса Сладкая Ваниль 800 гр.</v>
      </c>
      <c r="B113" s="10">
        <f>Лист1!F146</f>
        <v>340</v>
      </c>
      <c r="C113" s="3">
        <f>Лист1!G146</f>
        <v>0</v>
      </c>
      <c r="D113" s="3">
        <f t="shared" si="2"/>
        <v>0</v>
      </c>
    </row>
    <row r="114" spans="1:4" x14ac:dyDescent="0.25">
      <c r="A114" s="3" t="str">
        <f>Лист1!D149</f>
        <v>Сиропы без сахара NEСАХАР Топпинг "Сироп Топинамбура" 600 гр</v>
      </c>
      <c r="B114" s="10">
        <f>Лист1!F149</f>
        <v>426</v>
      </c>
      <c r="C114" s="3">
        <f>Лист1!G149</f>
        <v>0</v>
      </c>
      <c r="D114" s="3">
        <f t="shared" si="2"/>
        <v>0</v>
      </c>
    </row>
    <row r="115" spans="1:4" x14ac:dyDescent="0.25">
      <c r="A115" s="3" t="str">
        <f>Лист1!D150</f>
        <v>Сиропы без сахара NEСАХАР Топпинг "Сироп Топинамбура" 1100 гр</v>
      </c>
      <c r="B115" s="10">
        <f>Лист1!F150</f>
        <v>732</v>
      </c>
      <c r="C115" s="3">
        <f>Лист1!G150</f>
        <v>0</v>
      </c>
      <c r="D115" s="3">
        <f t="shared" si="2"/>
        <v>0</v>
      </c>
    </row>
    <row r="116" spans="1:4" x14ac:dyDescent="0.25">
      <c r="A116" s="3" t="str">
        <f>Лист1!D151</f>
        <v>Сиропы без сахара NEСАХАР Топпинг "Сироп Финиковый" 300 гр</v>
      </c>
      <c r="B116" s="10">
        <f>Лист1!F151</f>
        <v>129.6</v>
      </c>
      <c r="C116" s="3">
        <f>Лист1!G151</f>
        <v>0</v>
      </c>
      <c r="D116" s="3">
        <f t="shared" si="2"/>
        <v>0</v>
      </c>
    </row>
    <row r="117" spans="1:4" x14ac:dyDescent="0.25">
      <c r="A117" s="3" t="str">
        <f>Лист1!D152</f>
        <v>Сиропы без сахара NEСАХАР Топпинг "Сироп Финиковый" 600 гр</v>
      </c>
      <c r="B117" s="10">
        <f>Лист1!F152</f>
        <v>230.4</v>
      </c>
      <c r="C117" s="3">
        <f>Лист1!G152</f>
        <v>0</v>
      </c>
      <c r="D117" s="3">
        <f t="shared" si="2"/>
        <v>0</v>
      </c>
    </row>
    <row r="118" spans="1:4" x14ac:dyDescent="0.25">
      <c r="A118" s="3" t="str">
        <f>Лист1!D153</f>
        <v>Сиропы без сахара NEСАХАР Топпинг "Сироп Финиковый" 1100 гр</v>
      </c>
      <c r="B118" s="10">
        <f>Лист1!F153</f>
        <v>383</v>
      </c>
      <c r="C118" s="3">
        <f>Лист1!G153</f>
        <v>0</v>
      </c>
      <c r="D118" s="3">
        <f t="shared" si="2"/>
        <v>0</v>
      </c>
    </row>
    <row r="119" spans="1:4" x14ac:dyDescent="0.25">
      <c r="A119" s="3" t="str">
        <f>Лист1!D155</f>
        <v>Сахарозаменитель ТМ NEСАХАР с Экстрактом стевии и фрукта Монаха 200 гр.</v>
      </c>
      <c r="B119" s="10">
        <f>Лист1!F155</f>
        <v>172</v>
      </c>
      <c r="C119" s="3">
        <f>Лист1!G155</f>
        <v>0</v>
      </c>
      <c r="D119" s="3">
        <f t="shared" si="2"/>
        <v>0</v>
      </c>
    </row>
    <row r="120" spans="1:4" x14ac:dyDescent="0.25">
      <c r="A120" s="3" t="str">
        <f>Лист1!D156</f>
        <v>Сахарозаменитель ТМ NEСАХАР с Лактусаном и экстрактом фрукта Монаха 200 гр.</v>
      </c>
      <c r="B120" s="10">
        <f>Лист1!F156</f>
        <v>215</v>
      </c>
      <c r="C120" s="3">
        <f>Лист1!G156</f>
        <v>0</v>
      </c>
      <c r="D120" s="3">
        <f t="shared" si="2"/>
        <v>0</v>
      </c>
    </row>
    <row r="121" spans="1:4" x14ac:dyDescent="0.25">
      <c r="A121" s="3" t="str">
        <f>Лист1!D157</f>
        <v>Сахарозаменитель ТМ NEСАХАР с Инуллином и экстрактом фрукта Монаха 200 гр.</v>
      </c>
      <c r="B121" s="10">
        <f>Лист1!F157</f>
        <v>210</v>
      </c>
      <c r="C121" s="3">
        <f>Лист1!G157</f>
        <v>0</v>
      </c>
      <c r="D121" s="3">
        <f t="shared" si="2"/>
        <v>0</v>
      </c>
    </row>
    <row r="122" spans="1:4" x14ac:dyDescent="0.25">
      <c r="A122" s="3" t="str">
        <f>Лист1!D158</f>
        <v>Сахарозаменитель ТМ NEСАХАР с экстрактом фрукта Монаха 200 гр.</v>
      </c>
      <c r="B122" s="10">
        <f>Лист1!F158</f>
        <v>210</v>
      </c>
      <c r="C122" s="3">
        <f>Лист1!G158</f>
        <v>0</v>
      </c>
      <c r="D122" s="3">
        <f t="shared" si="2"/>
        <v>0</v>
      </c>
    </row>
    <row r="123" spans="1:4" x14ac:dyDescent="0.25">
      <c r="A123" s="3" t="str">
        <f>Лист1!D159</f>
        <v>Сахарозаменитель ТМ NEСАХАР Эритритол 100% 200 гр.</v>
      </c>
      <c r="B123" s="10">
        <f>Лист1!F159</f>
        <v>154</v>
      </c>
      <c r="C123" s="3">
        <f>Лист1!G159</f>
        <v>0</v>
      </c>
      <c r="D123" s="3">
        <f t="shared" si="2"/>
        <v>0</v>
      </c>
    </row>
    <row r="124" spans="1:4" x14ac:dyDescent="0.25">
      <c r="A124" s="3" t="str">
        <f>Лист1!D160</f>
        <v>Сахарозаменитель ТМ NEСАХАР с Экстрактом стевии и фрукта Монаха 350 гр.</v>
      </c>
      <c r="B124" s="10">
        <f>Лист1!F160</f>
        <v>282</v>
      </c>
      <c r="C124" s="3">
        <f>Лист1!G160</f>
        <v>0</v>
      </c>
      <c r="D124" s="3">
        <f t="shared" si="2"/>
        <v>0</v>
      </c>
    </row>
    <row r="125" spans="1:4" x14ac:dyDescent="0.25">
      <c r="A125" s="3" t="str">
        <f>Лист1!D161</f>
        <v>Сахарозаменитель ТМ NEСАХАР с Лактусаном и экстрактом фрукта Монаха 350 гр.</v>
      </c>
      <c r="B125" s="10">
        <f>Лист1!F161</f>
        <v>353</v>
      </c>
      <c r="C125" s="3">
        <f>Лист1!G161</f>
        <v>0</v>
      </c>
      <c r="D125" s="3">
        <f t="shared" si="2"/>
        <v>0</v>
      </c>
    </row>
    <row r="126" spans="1:4" x14ac:dyDescent="0.25">
      <c r="A126" s="3" t="str">
        <f>Лист1!D162</f>
        <v>Сахарозаменитель ТМ NEСАХАР с Инуллином и экстрактом фрукта Монаха 350 гр.</v>
      </c>
      <c r="B126" s="10">
        <f>Лист1!F162</f>
        <v>346</v>
      </c>
      <c r="C126" s="3">
        <f>Лист1!G162</f>
        <v>0</v>
      </c>
      <c r="D126" s="3">
        <f t="shared" si="2"/>
        <v>0</v>
      </c>
    </row>
    <row r="127" spans="1:4" x14ac:dyDescent="0.25">
      <c r="A127" s="3" t="str">
        <f>Лист1!D163</f>
        <v>Сахарозаменитель ТМ NEСАХАР с экстрактом фрукта Монаха 350 гр.</v>
      </c>
      <c r="B127" s="10">
        <f>Лист1!F163</f>
        <v>346</v>
      </c>
      <c r="C127" s="3">
        <f>Лист1!G163</f>
        <v>0</v>
      </c>
      <c r="D127" s="3">
        <f t="shared" si="2"/>
        <v>0</v>
      </c>
    </row>
    <row r="128" spans="1:4" x14ac:dyDescent="0.25">
      <c r="A128" s="3" t="str">
        <f>Лист1!D165</f>
        <v>Сахарозаменитель ТМ NEСАХАР с Экстрактом стевии и фрукта Монаха 700 гр.</v>
      </c>
      <c r="B128" s="10">
        <f>Лист1!F165</f>
        <v>516</v>
      </c>
      <c r="C128" s="3">
        <f>Лист1!G165</f>
        <v>0</v>
      </c>
      <c r="D128" s="3">
        <f t="shared" si="2"/>
        <v>0</v>
      </c>
    </row>
    <row r="129" spans="1:4" x14ac:dyDescent="0.25">
      <c r="A129" s="3" t="str">
        <f>Лист1!D166</f>
        <v>Сахарозаменитель ТМ NEСАХАР с Лактусаном и экстрактом фрукта Монаха 700 гр.</v>
      </c>
      <c r="B129" s="10">
        <f>Лист1!F166</f>
        <v>646</v>
      </c>
      <c r="C129" s="3">
        <f>Лист1!G166</f>
        <v>0</v>
      </c>
      <c r="D129" s="3">
        <f t="shared" si="2"/>
        <v>0</v>
      </c>
    </row>
    <row r="130" spans="1:4" x14ac:dyDescent="0.25">
      <c r="A130" s="3" t="str">
        <f>Лист1!D167</f>
        <v>Сахарозаменитель ТМ NEСАХАР с Инуллином и экстрактом фрукта Монаха 700 гр.</v>
      </c>
      <c r="B130" s="10">
        <f>Лист1!F167</f>
        <v>631</v>
      </c>
      <c r="C130" s="3">
        <f>Лист1!G167</f>
        <v>0</v>
      </c>
      <c r="D130" s="3">
        <f t="shared" si="2"/>
        <v>0</v>
      </c>
    </row>
    <row r="131" spans="1:4" x14ac:dyDescent="0.25">
      <c r="A131" s="3" t="str">
        <f>Лист1!D169</f>
        <v>Сахарозаменитель ТМ NEСАХАР Эритритол 100% 700 гр.</v>
      </c>
      <c r="B131" s="10">
        <f>Лист1!F169</f>
        <v>435</v>
      </c>
      <c r="C131" s="3">
        <f>Лист1!G169</f>
        <v>0</v>
      </c>
      <c r="D131" s="3">
        <f t="shared" si="2"/>
        <v>0</v>
      </c>
    </row>
    <row r="132" spans="1:4" x14ac:dyDescent="0.25">
      <c r="A132" s="3" t="e">
        <f>Лист1!#REF!</f>
        <v>#REF!</v>
      </c>
      <c r="B132" s="10" t="e">
        <f>Лист1!#REF!</f>
        <v>#REF!</v>
      </c>
      <c r="C132" s="3" t="e">
        <f>Лист1!#REF!</f>
        <v>#REF!</v>
      </c>
      <c r="D132" s="3" t="e">
        <f t="shared" si="2"/>
        <v>#REF!</v>
      </c>
    </row>
    <row r="133" spans="1:4" x14ac:dyDescent="0.25">
      <c r="A133" s="3" t="e">
        <f>Лист1!#REF!</f>
        <v>#REF!</v>
      </c>
      <c r="B133" s="10" t="e">
        <f>Лист1!#REF!</f>
        <v>#REF!</v>
      </c>
      <c r="C133" s="3" t="e">
        <f>Лист1!#REF!</f>
        <v>#REF!</v>
      </c>
      <c r="D133" s="3" t="e">
        <f t="shared" si="2"/>
        <v>#REF!</v>
      </c>
    </row>
    <row r="134" spans="1:4" x14ac:dyDescent="0.25">
      <c r="A134" s="3" t="e">
        <f>Лист1!#REF!</f>
        <v>#REF!</v>
      </c>
      <c r="B134" s="10" t="e">
        <f>Лист1!#REF!</f>
        <v>#REF!</v>
      </c>
      <c r="C134" s="3" t="e">
        <f>Лист1!#REF!</f>
        <v>#REF!</v>
      </c>
      <c r="D134" s="3" t="e">
        <f t="shared" si="2"/>
        <v>#REF!</v>
      </c>
    </row>
    <row r="135" spans="1:4" x14ac:dyDescent="0.25">
      <c r="A135" s="3" t="str">
        <f>Лист1!D171</f>
        <v>Топпинг "Кокосовая мякоть" 100 гр</v>
      </c>
      <c r="B135" s="10">
        <f>Лист1!F171</f>
        <v>95</v>
      </c>
      <c r="C135" s="3">
        <f>Лист1!G171</f>
        <v>0</v>
      </c>
      <c r="D135" s="3">
        <f t="shared" si="2"/>
        <v>0</v>
      </c>
    </row>
    <row r="136" spans="1:4" x14ac:dyDescent="0.25">
      <c r="A136" s="3" t="str">
        <f>Лист1!D172</f>
        <v>Топпинг "Кэроб Слабожаренный" 130 гр</v>
      </c>
      <c r="B136" s="10">
        <f>Лист1!F172</f>
        <v>101</v>
      </c>
      <c r="C136" s="3">
        <f>Лист1!G172</f>
        <v>0</v>
      </c>
      <c r="D136" s="3">
        <f t="shared" si="2"/>
        <v>0</v>
      </c>
    </row>
    <row r="137" spans="1:4" x14ac:dyDescent="0.25">
      <c r="A137" s="3" t="e">
        <f>Лист1!#REF!</f>
        <v>#REF!</v>
      </c>
      <c r="B137" s="10" t="e">
        <f>Лист1!#REF!</f>
        <v>#REF!</v>
      </c>
      <c r="C137" s="3" t="e">
        <f>Лист1!#REF!</f>
        <v>#REF!</v>
      </c>
      <c r="D137" s="3" t="e">
        <f t="shared" si="2"/>
        <v>#REF!</v>
      </c>
    </row>
    <row r="138" spans="1:4" x14ac:dyDescent="0.25">
      <c r="A138" s="3" t="e">
        <f>Лист1!#REF!</f>
        <v>#REF!</v>
      </c>
      <c r="B138" s="10" t="e">
        <f>Лист1!#REF!</f>
        <v>#REF!</v>
      </c>
      <c r="C138" s="3" t="e">
        <f>Лист1!#REF!</f>
        <v>#REF!</v>
      </c>
      <c r="D138" s="3" t="e">
        <f t="shared" si="2"/>
        <v>#REF!</v>
      </c>
    </row>
    <row r="139" spans="1:4" x14ac:dyDescent="0.25">
      <c r="A139" s="3" t="str">
        <f>Лист1!D173</f>
        <v>Суперфуд "Намажь_орех" Vitamin С natural 200 гр.</v>
      </c>
      <c r="B139" s="10">
        <f>Лист1!F173</f>
        <v>233</v>
      </c>
      <c r="C139" s="3">
        <f>Лист1!G173</f>
        <v>0</v>
      </c>
      <c r="D139" s="3">
        <f t="shared" si="2"/>
        <v>0</v>
      </c>
    </row>
    <row r="140" spans="1:4" x14ac:dyDescent="0.25">
      <c r="A140" s="3" t="str">
        <f>Лист1!D174</f>
        <v>Суперфуд "Намажь_орех" Арахис запеченый без масла 300 гр.</v>
      </c>
      <c r="B140" s="10">
        <f>Лист1!F174</f>
        <v>172</v>
      </c>
      <c r="C140" s="3">
        <f>Лист1!G174</f>
        <v>0</v>
      </c>
      <c r="D140" s="3">
        <f t="shared" si="2"/>
        <v>0</v>
      </c>
    </row>
    <row r="141" spans="1:4" x14ac:dyDescent="0.25">
      <c r="A141" s="3" t="str">
        <f>Лист1!D175</f>
        <v>Суперфуд "Намажь_орех" Арахис запеченый без масла 680 гр.</v>
      </c>
      <c r="B141" s="10">
        <f>Лист1!F175</f>
        <v>310</v>
      </c>
      <c r="C141" s="3">
        <f>Лист1!G175</f>
        <v>0</v>
      </c>
      <c r="D141" s="3">
        <f t="shared" si="2"/>
        <v>0</v>
      </c>
    </row>
    <row r="142" spans="1:4" x14ac:dyDescent="0.25">
      <c r="A142" s="3" t="e">
        <f>Лист1!#REF!</f>
        <v>#REF!</v>
      </c>
      <c r="B142" s="10" t="e">
        <f>Лист1!#REF!</f>
        <v>#REF!</v>
      </c>
      <c r="C142" s="3" t="e">
        <f>Лист1!#REF!</f>
        <v>#REF!</v>
      </c>
      <c r="D142" s="3" t="e">
        <f t="shared" si="2"/>
        <v>#REF!</v>
      </c>
    </row>
    <row r="143" spans="1:4" x14ac:dyDescent="0.25">
      <c r="A143" s="3" t="e">
        <f>Лист1!#REF!</f>
        <v>#REF!</v>
      </c>
      <c r="B143" s="10" t="e">
        <f>Лист1!#REF!</f>
        <v>#REF!</v>
      </c>
      <c r="C143" s="3" t="e">
        <f>Лист1!#REF!</f>
        <v>#REF!</v>
      </c>
      <c r="D143" s="3" t="e">
        <f t="shared" si="2"/>
        <v>#REF!</v>
      </c>
    </row>
    <row r="144" spans="1:4" x14ac:dyDescent="0.25">
      <c r="A144" s="3" t="str">
        <f>Лист1!D176</f>
        <v>Суперфуд "Намажь_орех" Какао-порошок натуральный 200 гр.</v>
      </c>
      <c r="B144" s="10">
        <f>Лист1!F176</f>
        <v>179</v>
      </c>
      <c r="C144" s="3">
        <f>Лист1!G176</f>
        <v>0</v>
      </c>
      <c r="D144" s="3">
        <f t="shared" si="2"/>
        <v>0</v>
      </c>
    </row>
    <row r="145" spans="1:4" x14ac:dyDescent="0.25">
      <c r="A145" s="3" t="str">
        <f>Лист1!D177</f>
        <v>Суперфуд "Намажь_орех" Какао-порошок натуральный 440 гр.</v>
      </c>
      <c r="B145" s="10">
        <f>Лист1!F177</f>
        <v>318</v>
      </c>
      <c r="C145" s="3">
        <f>Лист1!G177</f>
        <v>0</v>
      </c>
      <c r="D145" s="3">
        <f t="shared" si="2"/>
        <v>0</v>
      </c>
    </row>
    <row r="146" spans="1:4" x14ac:dyDescent="0.25">
      <c r="A146" s="3" t="str">
        <f>Лист1!D178</f>
        <v>Суперфуд "Намажь_орех" Кокосовая стружка 200 гр.</v>
      </c>
      <c r="B146" s="10">
        <f>Лист1!F178</f>
        <v>155</v>
      </c>
      <c r="C146" s="3">
        <f>Лист1!G178</f>
        <v>0</v>
      </c>
      <c r="D146" s="3">
        <f t="shared" si="2"/>
        <v>0</v>
      </c>
    </row>
    <row r="147" spans="1:4" x14ac:dyDescent="0.25">
      <c r="A147" s="3" t="str">
        <f>Лист1!D179</f>
        <v>Суперфуд "Намажь_орех" Кокосовая стружка 440 гр.</v>
      </c>
      <c r="B147" s="10">
        <f>Лист1!F179</f>
        <v>266</v>
      </c>
      <c r="C147" s="3">
        <f>Лист1!G179</f>
        <v>0</v>
      </c>
      <c r="D147" s="3">
        <f t="shared" si="2"/>
        <v>0</v>
      </c>
    </row>
    <row r="148" spans="1:4" x14ac:dyDescent="0.25">
      <c r="A148" s="3" t="str">
        <f>Лист1!D180</f>
        <v>Суперфуд "Намажь_орех" Кунжут белый 300 гр.</v>
      </c>
      <c r="B148" s="10">
        <f>Лист1!F180</f>
        <v>172</v>
      </c>
      <c r="C148" s="3">
        <f>Лист1!G180</f>
        <v>0</v>
      </c>
      <c r="D148" s="3">
        <f t="shared" si="2"/>
        <v>0</v>
      </c>
    </row>
    <row r="149" spans="1:4" x14ac:dyDescent="0.25">
      <c r="A149" s="3" t="str">
        <f>Лист1!D181</f>
        <v>Суперфуд "Намажь_орех" Кунжут белый 640 гр</v>
      </c>
      <c r="B149" s="10">
        <f>Лист1!F181</f>
        <v>297</v>
      </c>
      <c r="C149" s="3">
        <f>Лист1!G181</f>
        <v>0</v>
      </c>
      <c r="D149" s="3">
        <f t="shared" si="2"/>
        <v>0</v>
      </c>
    </row>
    <row r="150" spans="1:4" x14ac:dyDescent="0.25">
      <c r="A150" s="3" t="str">
        <f>Лист1!D182</f>
        <v>Суперфуд "Намажь_орех" Кунжут черный 340 гр.</v>
      </c>
      <c r="B150" s="10">
        <f>Лист1!F182</f>
        <v>209</v>
      </c>
      <c r="C150" s="3">
        <f>Лист1!G182</f>
        <v>0</v>
      </c>
      <c r="D150" s="3">
        <f t="shared" si="2"/>
        <v>0</v>
      </c>
    </row>
    <row r="151" spans="1:4" x14ac:dyDescent="0.25">
      <c r="A151" s="3" t="str">
        <f>Лист1!D183</f>
        <v>Суперфуд "Намажь_орех" Кунжут черный 700 гр.</v>
      </c>
      <c r="B151" s="10">
        <f>Лист1!F183</f>
        <v>365</v>
      </c>
      <c r="C151" s="3">
        <f>Лист1!G183</f>
        <v>0</v>
      </c>
      <c r="D151" s="3">
        <f t="shared" si="2"/>
        <v>0</v>
      </c>
    </row>
    <row r="152" spans="1:4" x14ac:dyDescent="0.25">
      <c r="A152" s="3" t="str">
        <f>Лист1!D184</f>
        <v>Суперфуд "Намажь_орех" Кэроб натуральный слабой обжарки 320 гр.</v>
      </c>
      <c r="B152" s="10">
        <f>Лист1!F184</f>
        <v>189</v>
      </c>
      <c r="C152" s="3">
        <f>Лист1!G184</f>
        <v>0</v>
      </c>
      <c r="D152" s="3">
        <f t="shared" si="2"/>
        <v>0</v>
      </c>
    </row>
    <row r="153" spans="1:4" x14ac:dyDescent="0.25">
      <c r="A153" s="3" t="str">
        <f>Лист1!D185</f>
        <v>Суперфуд "Намажь_орех" Кэроб натуральный слабой обжарки 650 гр.</v>
      </c>
      <c r="B153" s="10">
        <f>Лист1!F185</f>
        <v>322</v>
      </c>
      <c r="C153" s="3">
        <f>Лист1!G185</f>
        <v>0</v>
      </c>
      <c r="D153" s="3">
        <f t="shared" si="2"/>
        <v>0</v>
      </c>
    </row>
    <row r="154" spans="1:4" x14ac:dyDescent="0.25">
      <c r="A154" s="3" t="str">
        <f>Лист1!D186</f>
        <v>Суперфуд "Намажь_орех" Масло кокосовое для кулинарии 450 гр.</v>
      </c>
      <c r="B154" s="10">
        <f>Лист1!F186</f>
        <v>299</v>
      </c>
      <c r="C154" s="3">
        <f>Лист1!G186</f>
        <v>0</v>
      </c>
      <c r="D154" s="3">
        <f t="shared" si="2"/>
        <v>0</v>
      </c>
    </row>
    <row r="155" spans="1:4" x14ac:dyDescent="0.25">
      <c r="A155" s="3" t="str">
        <f>Лист1!D187</f>
        <v>Суперфуд "Намажь_орех" Масло кокосовое для кулинарии 950 гр.</v>
      </c>
      <c r="B155" s="10">
        <f>Лист1!F187</f>
        <v>564</v>
      </c>
      <c r="C155" s="3">
        <f>Лист1!G187</f>
        <v>0</v>
      </c>
      <c r="D155" s="3">
        <f t="shared" si="2"/>
        <v>0</v>
      </c>
    </row>
    <row r="156" spans="1:4" x14ac:dyDescent="0.25">
      <c r="A156" s="3" t="str">
        <f>Лист1!D188</f>
        <v>Суперфуд "Намажь_орех" Молоко сухое 1,5% обезжиренное 250 гр.</v>
      </c>
      <c r="B156" s="10">
        <f>Лист1!F188</f>
        <v>136</v>
      </c>
      <c r="C156" s="3">
        <f>Лист1!G188</f>
        <v>0</v>
      </c>
      <c r="D156" s="3">
        <f t="shared" si="2"/>
        <v>0</v>
      </c>
    </row>
    <row r="157" spans="1:4" x14ac:dyDescent="0.25">
      <c r="A157" s="3" t="str">
        <f>Лист1!D189</f>
        <v>Суперфуд "Намажь_орех" Молоко сухое 1,5% обезжиренное 600 гр.</v>
      </c>
      <c r="B157" s="10">
        <f>Лист1!F189</f>
        <v>229</v>
      </c>
      <c r="C157" s="3">
        <f>Лист1!G189</f>
        <v>0</v>
      </c>
      <c r="D157" s="3">
        <f t="shared" si="2"/>
        <v>0</v>
      </c>
    </row>
    <row r="158" spans="1:4" x14ac:dyDescent="0.25">
      <c r="A158" s="3" t="str">
        <f>Лист1!D190</f>
        <v>Суперфуд "Намажь_орех" Семена льна золотистого для женской красоты 350 гр.</v>
      </c>
      <c r="B158" s="10">
        <f>Лист1!F190</f>
        <v>117</v>
      </c>
      <c r="C158" s="3">
        <f>Лист1!G190</f>
        <v>0</v>
      </c>
      <c r="D158" s="3">
        <f t="shared" si="2"/>
        <v>0</v>
      </c>
    </row>
    <row r="159" spans="1:4" x14ac:dyDescent="0.25">
      <c r="A159" s="3" t="str">
        <f>Лист1!D191</f>
        <v>Суперфуд "Намажь_орех" Семена льна золотистого для женской красоты 760 гр.</v>
      </c>
      <c r="B159" s="10">
        <f>Лист1!F191</f>
        <v>182</v>
      </c>
      <c r="C159" s="3">
        <f>Лист1!G191</f>
        <v>0</v>
      </c>
      <c r="D159" s="3">
        <f t="shared" si="2"/>
        <v>0</v>
      </c>
    </row>
    <row r="160" spans="1:4" x14ac:dyDescent="0.25">
      <c r="A160" s="3" t="str">
        <f>Лист1!D192</f>
        <v>Суперфуд "Намажь_орех" Семена льна коричневого для похудения 350 гр</v>
      </c>
      <c r="B160" s="10">
        <f>Лист1!F192</f>
        <v>111</v>
      </c>
      <c r="C160" s="3">
        <f>Лист1!G192</f>
        <v>0</v>
      </c>
      <c r="D160" s="3">
        <f t="shared" si="2"/>
        <v>0</v>
      </c>
    </row>
    <row r="161" spans="1:4" x14ac:dyDescent="0.25">
      <c r="A161" s="3" t="str">
        <f>Лист1!D193</f>
        <v>Суперфуд "Намажь_орех" Семена льна коричневого для похудения 760 гр.</v>
      </c>
      <c r="B161" s="10">
        <f>Лист1!F193</f>
        <v>169</v>
      </c>
      <c r="C161" s="3">
        <f>Лист1!G193</f>
        <v>0</v>
      </c>
      <c r="D161" s="3">
        <f t="shared" si="2"/>
        <v>0</v>
      </c>
    </row>
    <row r="162" spans="1:4" x14ac:dyDescent="0.25">
      <c r="A162" s="3" t="str">
        <f>Лист1!D194</f>
        <v>Суперфуд "Намажь_орех" Семена подсолнечника 320 гр.</v>
      </c>
      <c r="B162" s="10">
        <f>Лист1!F194</f>
        <v>127</v>
      </c>
      <c r="C162" s="3">
        <f>Лист1!G194</f>
        <v>0</v>
      </c>
      <c r="D162" s="3">
        <f t="shared" si="2"/>
        <v>0</v>
      </c>
    </row>
    <row r="163" spans="1:4" x14ac:dyDescent="0.25">
      <c r="A163" s="3" t="str">
        <f>Лист1!D195</f>
        <v>Суперфуд "Намажь_орех" Семена подсолнечника 670 гр.</v>
      </c>
      <c r="B163" s="10">
        <f>Лист1!F195</f>
        <v>199</v>
      </c>
      <c r="C163" s="3">
        <f>Лист1!G195</f>
        <v>0</v>
      </c>
      <c r="D163" s="3">
        <f t="shared" si="2"/>
        <v>0</v>
      </c>
    </row>
    <row r="164" spans="1:4" x14ac:dyDescent="0.25">
      <c r="A164" s="3" t="str">
        <f>Лист1!D196</f>
        <v>Суперфуд "Намажь_орех" Семена чиа 380 гр.</v>
      </c>
      <c r="B164" s="10">
        <f>Лист1!F196</f>
        <v>335</v>
      </c>
      <c r="C164" s="3">
        <f>Лист1!G196</f>
        <v>0</v>
      </c>
      <c r="D164" s="3">
        <f t="shared" si="2"/>
        <v>0</v>
      </c>
    </row>
    <row r="165" spans="1:4" x14ac:dyDescent="0.25">
      <c r="A165" s="3" t="str">
        <f>Лист1!D197</f>
        <v>Суперфуд "Намажь_орех" Семена чиа 800 гр.</v>
      </c>
      <c r="B165" s="10">
        <f>Лист1!F197</f>
        <v>637</v>
      </c>
      <c r="C165" s="3">
        <f>Лист1!G197</f>
        <v>0</v>
      </c>
      <c r="D165" s="3">
        <f t="shared" si="2"/>
        <v>0</v>
      </c>
    </row>
    <row r="166" spans="1:4" x14ac:dyDescent="0.25">
      <c r="A166" s="3" t="str">
        <f>Лист1!D198</f>
        <v>Суперфуд "Намажь_орех" Смесь семян для салата 320 гр.</v>
      </c>
      <c r="B166" s="10">
        <f>Лист1!F198</f>
        <v>160</v>
      </c>
      <c r="C166" s="3">
        <f>Лист1!G198</f>
        <v>0</v>
      </c>
      <c r="D166" s="3">
        <f t="shared" si="2"/>
        <v>0</v>
      </c>
    </row>
    <row r="167" spans="1:4" x14ac:dyDescent="0.25">
      <c r="A167" s="3" t="str">
        <f>Лист1!D199</f>
        <v>Суперфуд "Намажь_орех" Смесь семян для салата 700 гр.</v>
      </c>
      <c r="B167" s="10">
        <f>Лист1!F199</f>
        <v>275</v>
      </c>
      <c r="C167" s="3">
        <f>Лист1!G199</f>
        <v>0</v>
      </c>
      <c r="D167" s="3">
        <f t="shared" si="2"/>
        <v>0</v>
      </c>
    </row>
    <row r="168" spans="1:4" x14ac:dyDescent="0.25">
      <c r="A168" s="3"/>
      <c r="B168" s="10"/>
      <c r="C168" s="3"/>
      <c r="D168" s="3"/>
    </row>
    <row r="169" spans="1:4" x14ac:dyDescent="0.25">
      <c r="A169" s="3"/>
      <c r="B169" s="10"/>
      <c r="C169" s="3"/>
      <c r="D169" s="3"/>
    </row>
    <row r="170" spans="1:4" x14ac:dyDescent="0.25">
      <c r="A170" s="3"/>
      <c r="D170" s="3"/>
    </row>
    <row r="171" spans="1:4" x14ac:dyDescent="0.25">
      <c r="A171" s="3"/>
    </row>
    <row r="172" spans="1:4" x14ac:dyDescent="0.25">
      <c r="A172" s="3"/>
    </row>
    <row r="173" spans="1:4" x14ac:dyDescent="0.25">
      <c r="A173" s="3"/>
    </row>
    <row r="174" spans="1:4" x14ac:dyDescent="0.25">
      <c r="A174" s="3"/>
    </row>
    <row r="175" spans="1:4" x14ac:dyDescent="0.25">
      <c r="A175" s="3"/>
    </row>
    <row r="176" spans="1:4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1</cp:lastModifiedBy>
  <dcterms:created xsi:type="dcterms:W3CDTF">2019-12-24T11:00:24Z</dcterms:created>
  <dcterms:modified xsi:type="dcterms:W3CDTF">2022-09-13T13:18:31Z</dcterms:modified>
</cp:coreProperties>
</file>